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47" activeTab="1"/>
  </bookViews>
  <sheets>
    <sheet name="Раздел 5 полустационар 2019" sheetId="1" r:id="rId1"/>
    <sheet name="Раздел 5 на дому 2019" sheetId="2" r:id="rId2"/>
  </sheets>
  <definedNames>
    <definedName name="_xlnm.Print_Area" localSheetId="1">'Раздел 5 на дому 2019'!$A$1:$AE$56</definedName>
  </definedNames>
  <calcPr fullCalcOnLoad="1"/>
</workbook>
</file>

<file path=xl/sharedStrings.xml><?xml version="1.0" encoding="utf-8"?>
<sst xmlns="http://schemas.openxmlformats.org/spreadsheetml/2006/main" count="169" uniqueCount="73">
  <si>
    <t>ГОАУСОН "Полярнинский КЦСОН"</t>
  </si>
  <si>
    <t>I.      Социально-бытовые услуги: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</si>
  <si>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</si>
  <si>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</si>
  <si>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Помощь в приеме пищи (кормление)</t>
  </si>
  <si>
    <t>II.      Социально-медицинские услуги: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</si>
  <si>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</si>
  <si>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Оказание содействия в проведении оздоровительных мероприятий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</si>
  <si>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</si>
  <si>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</si>
  <si>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</t>
  </si>
  <si>
    <r>
      <rPr>
        <b/>
        <sz val="10"/>
        <color indexed="8"/>
        <rFont val="Times New Roman"/>
        <family val="1"/>
      </rPr>
      <t>III.</t>
    </r>
    <r>
      <rPr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Times New Roman"/>
        <family val="1"/>
      </rPr>
      <t>Социально-психологические услуги</t>
    </r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</si>
  <si>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</si>
  <si>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</si>
  <si>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Оказание консультационной психологической помощи анонимно (в том числе с использованием телефона доверия)</t>
  </si>
  <si>
    <t>IV. 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</si>
  <si>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</si>
  <si>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</si>
  <si>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</si>
  <si>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</si>
  <si>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Организация досуга (праздники, экскурсии и др. культурные мероприятия)</t>
  </si>
  <si>
    <t>V. Социально-трудовые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</si>
  <si>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</si>
  <si>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</si>
  <si>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</si>
  <si>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VI. Социально-правовые услуги</t>
  </si>
  <si>
    <t>Оказание помощи в оформлении и восстановлении утраченных документов получателей социальных услуг</t>
  </si>
  <si>
    <t xml:space="preserve">Оказание помощи в получении юридических услуг, в том числе бесплатных  </t>
  </si>
  <si>
    <t>Оказание помощи в защите прав и  законных интересов получателей социальных услуг</t>
  </si>
  <si>
    <t>VII.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</si>
  <si>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 (детей-инвалидов) 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</si>
  <si>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</si>
  <si>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</si>
  <si>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</si>
  <si>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VIII. Срочные социальные услуги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</si>
  <si>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</si>
  <si>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</si>
  <si>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</si>
  <si>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</si>
  <si>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</si>
  <si>
    <t>Предоставление социального обслуживания в форме на дому</t>
  </si>
  <si>
    <t>Граждане пожилого возраста и инвалиды, частично утратившие способность к самообслуживанию (п. 1 ст. 15 № 442-ФЗ)</t>
  </si>
  <si>
    <t>Граждане пожилого возраста и инвалиды, полностью утратившие способность к самообслуживанию (п. 1 ст. 15 № 442-ФЗ)</t>
  </si>
  <si>
    <t>Дети-инвалиды  (п. 2 ст. 15 № 442-ФЗ)</t>
  </si>
  <si>
    <t>Лица БОМЖ (п. 6 ст. ст. 15 № 442-ФЗ)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</si>
  <si>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</si>
  <si>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</si>
  <si>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 xml:space="preserve">Оплата за счет средств получателя социальных услуг жилищно-коммунальных услуг и услуг связи
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</si>
  <si>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</si>
  <si>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</si>
  <si>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</si>
  <si>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</si>
  <si>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</si>
  <si>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Наименование вида социальной услуги</t>
  </si>
  <si>
    <t>Категория получателей социальных услуг</t>
  </si>
  <si>
    <t>"Сведения о достижении (прогнозе) годовых значений показателей объемов оказания государственной услуги и ее выполнения в разрезе видов социальных услуг</t>
  </si>
  <si>
    <t>Количество чел. (среднеговое)</t>
  </si>
  <si>
    <t>Объем социальных услуг, ед</t>
  </si>
  <si>
    <t>плановое количество, чел.</t>
  </si>
  <si>
    <t>% исполнения от плана</t>
  </si>
  <si>
    <t xml:space="preserve">Лица без средств и освободившиеся (п. 7 ст. 15 № 442-ФЗ) </t>
  </si>
  <si>
    <t>57</t>
  </si>
  <si>
    <t>143</t>
  </si>
  <si>
    <t xml:space="preserve">Предоставление социального обслуживания в полустационарной форме </t>
  </si>
  <si>
    <t>Дневное пребывание   Дети-инвалиды (п. 2 ст. 15 № 442-ФЗ)</t>
  </si>
  <si>
    <t>Круглосуточное пребывание Несовершеннолетние,находящиеся в СОП (п. 4 ст. 15 № 442-ФЗ)</t>
  </si>
  <si>
    <t>Обеспечение площадью жилых помещений в соответствии с утвержденными нормативами</t>
  </si>
  <si>
    <t xml:space="preserve">Обеспечение питанием  в соответствии с утвержденными нормативами </t>
  </si>
  <si>
    <t xml:space="preserve">Обеспечение мягким инвентарем (одеждой, обувью, нательным бельем и постельными принадлежностями) в соответствии с утвержденными нормативами  
</t>
  </si>
  <si>
    <t>Обеспечение за счет средств получателя социальной услуги книгами, журналами, газетами, настольными играми</t>
  </si>
  <si>
    <t>Систематическое наблюдение за получателями социальных услуг в целях выявления отклонений в состоянии их здоровья</t>
  </si>
  <si>
    <t>плановое количество услуг, ед.</t>
  </si>
  <si>
    <t>фактическое исполнение за 1 полуг. 2019, чел.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</si>
</sst>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00"/>
    <numFmt numFmtId="168" formatCode="0.00000"/>
    <numFmt numFmtId="169" formatCode="0.0000"/>
    <numFmt numFmtId="170" formatCode="0.000"/>
  </numFmts>
  <fonts count="5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top" wrapText="1"/>
    </xf>
    <xf numFmtId="4" fontId="5" fillId="0" borderId="13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10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5" fillId="0" borderId="2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2" fontId="3" fillId="33" borderId="18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10" fillId="33" borderId="19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2" fontId="8" fillId="0" borderId="14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5" fillId="0" borderId="19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5" fillId="33" borderId="21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166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8" fillId="33" borderId="2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6" fontId="8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16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6" fontId="0" fillId="33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50" fillId="0" borderId="15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2" fontId="12" fillId="33" borderId="15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5.875" style="0" customWidth="1"/>
    <col min="2" max="2" width="11.25390625" style="0" customWidth="1"/>
    <col min="3" max="3" width="12.375" style="60" customWidth="1"/>
    <col min="4" max="4" width="11.25390625" style="60" customWidth="1"/>
    <col min="5" max="5" width="10.375" style="60" customWidth="1"/>
    <col min="6" max="6" width="12.75390625" style="101" customWidth="1"/>
    <col min="7" max="7" width="11.25390625" style="60" customWidth="1"/>
    <col min="8" max="8" width="11.125" style="0" customWidth="1"/>
    <col min="9" max="9" width="12.25390625" style="60" customWidth="1"/>
    <col min="10" max="10" width="10.125" style="0" customWidth="1"/>
    <col min="11" max="11" width="10.75390625" style="0" customWidth="1"/>
    <col min="12" max="12" width="13.375" style="60" customWidth="1"/>
    <col min="13" max="13" width="11.25390625" style="0" customWidth="1"/>
  </cols>
  <sheetData>
    <row r="1" spans="1:13" ht="30.75" customHeight="1">
      <c r="A1" s="170" t="s">
        <v>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2.7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0" ht="12.75" customHeight="1">
      <c r="A3" s="172" t="s">
        <v>63</v>
      </c>
      <c r="B3" s="172"/>
      <c r="C3" s="172"/>
      <c r="D3" s="172"/>
      <c r="E3" s="172"/>
      <c r="F3" s="172"/>
      <c r="G3" s="172"/>
      <c r="H3" s="1"/>
      <c r="I3" s="59"/>
      <c r="J3" s="1"/>
    </row>
    <row r="4" spans="1:13" ht="12.75" customHeight="1">
      <c r="A4" s="173" t="s">
        <v>53</v>
      </c>
      <c r="B4" s="174" t="s">
        <v>54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45" customHeight="1">
      <c r="A5" s="173"/>
      <c r="B5" s="176" t="s">
        <v>64</v>
      </c>
      <c r="C5" s="177"/>
      <c r="D5" s="177"/>
      <c r="E5" s="177"/>
      <c r="F5" s="177"/>
      <c r="G5" s="178"/>
      <c r="H5" s="176" t="s">
        <v>65</v>
      </c>
      <c r="I5" s="177"/>
      <c r="J5" s="177"/>
      <c r="K5" s="177"/>
      <c r="L5" s="177"/>
      <c r="M5" s="177"/>
    </row>
    <row r="6" spans="1:13" ht="53.25" customHeight="1">
      <c r="A6" s="173"/>
      <c r="B6" s="167" t="s">
        <v>56</v>
      </c>
      <c r="C6" s="168"/>
      <c r="D6" s="169"/>
      <c r="E6" s="166" t="s">
        <v>57</v>
      </c>
      <c r="F6" s="166"/>
      <c r="G6" s="166"/>
      <c r="H6" s="167" t="s">
        <v>56</v>
      </c>
      <c r="I6" s="168"/>
      <c r="J6" s="169"/>
      <c r="K6" s="166" t="s">
        <v>57</v>
      </c>
      <c r="L6" s="166"/>
      <c r="M6" s="166"/>
    </row>
    <row r="7" spans="1:13" ht="54.75" customHeight="1">
      <c r="A7" s="173"/>
      <c r="B7" s="132" t="s">
        <v>58</v>
      </c>
      <c r="C7" s="61" t="s">
        <v>72</v>
      </c>
      <c r="D7" s="133" t="s">
        <v>59</v>
      </c>
      <c r="E7" s="62" t="s">
        <v>71</v>
      </c>
      <c r="F7" s="61" t="s">
        <v>72</v>
      </c>
      <c r="G7" s="133" t="s">
        <v>59</v>
      </c>
      <c r="H7" s="132" t="s">
        <v>58</v>
      </c>
      <c r="I7" s="61" t="s">
        <v>72</v>
      </c>
      <c r="J7" s="134" t="s">
        <v>59</v>
      </c>
      <c r="K7" s="62" t="s">
        <v>71</v>
      </c>
      <c r="L7" s="61" t="s">
        <v>72</v>
      </c>
      <c r="M7" s="132" t="s">
        <v>59</v>
      </c>
    </row>
    <row r="8" spans="1:13" ht="15">
      <c r="A8" s="135" t="s">
        <v>1</v>
      </c>
      <c r="B8" s="135">
        <v>8</v>
      </c>
      <c r="C8" s="63">
        <v>7.6</v>
      </c>
      <c r="D8" s="63">
        <f>C8*100/B8</f>
        <v>95</v>
      </c>
      <c r="E8" s="64">
        <v>9880</v>
      </c>
      <c r="F8" s="135">
        <f>F9+F10+F11+F13+F15</f>
        <v>4405</v>
      </c>
      <c r="G8" s="63">
        <f>F8*100/E8</f>
        <v>44.58502024291498</v>
      </c>
      <c r="H8" s="136">
        <v>7</v>
      </c>
      <c r="I8" s="63">
        <v>6.9</v>
      </c>
      <c r="J8" s="63">
        <f>I8*100/H8</f>
        <v>98.57142857142857</v>
      </c>
      <c r="K8" s="65">
        <v>10585</v>
      </c>
      <c r="L8" s="66">
        <f>L9+L10+L11+L13+L15</f>
        <v>4980</v>
      </c>
      <c r="M8" s="67">
        <f>L8*100/K8</f>
        <v>47.047709022201225</v>
      </c>
    </row>
    <row r="9" spans="1:17" ht="38.25">
      <c r="A9" s="137" t="s">
        <v>66</v>
      </c>
      <c r="B9" s="138">
        <v>8</v>
      </c>
      <c r="C9" s="68">
        <v>7.6</v>
      </c>
      <c r="D9" s="68">
        <f>C9*100/B9</f>
        <v>95</v>
      </c>
      <c r="E9" s="69">
        <v>1976</v>
      </c>
      <c r="F9" s="138">
        <v>881</v>
      </c>
      <c r="G9" s="68">
        <f>F9*100/E9</f>
        <v>44.58502024291498</v>
      </c>
      <c r="H9" s="139">
        <v>7</v>
      </c>
      <c r="I9" s="68">
        <v>6.9</v>
      </c>
      <c r="J9" s="139">
        <f>I9*100/H9</f>
        <v>98.57142857142857</v>
      </c>
      <c r="K9" s="70">
        <v>2555</v>
      </c>
      <c r="L9" s="71">
        <v>1242</v>
      </c>
      <c r="M9" s="72">
        <f aca="true" t="shared" si="0" ref="M9:M40">L9*100/K9</f>
        <v>48.6105675146771</v>
      </c>
      <c r="N9" s="103"/>
      <c r="O9" s="103"/>
      <c r="P9" s="104"/>
      <c r="Q9" s="104"/>
    </row>
    <row r="10" spans="1:17" ht="25.5">
      <c r="A10" s="140" t="s">
        <v>67</v>
      </c>
      <c r="B10" s="141">
        <v>8</v>
      </c>
      <c r="C10" s="73">
        <v>7.6</v>
      </c>
      <c r="D10" s="73">
        <f>C10*100/B10</f>
        <v>95</v>
      </c>
      <c r="E10" s="74">
        <v>1976</v>
      </c>
      <c r="F10" s="141">
        <v>881</v>
      </c>
      <c r="G10" s="75">
        <f>F10*100/E10</f>
        <v>44.58502024291498</v>
      </c>
      <c r="H10" s="142">
        <v>7</v>
      </c>
      <c r="I10" s="75">
        <v>6.9</v>
      </c>
      <c r="J10" s="142">
        <f>I10*100/H10</f>
        <v>98.57142857142857</v>
      </c>
      <c r="K10" s="7">
        <v>2555</v>
      </c>
      <c r="L10" s="76">
        <v>1242</v>
      </c>
      <c r="M10" s="77">
        <f t="shared" si="0"/>
        <v>48.6105675146771</v>
      </c>
      <c r="N10" s="103"/>
      <c r="O10" s="103"/>
      <c r="P10" s="104"/>
      <c r="Q10" s="104"/>
    </row>
    <row r="11" spans="1:17" ht="54" customHeight="1">
      <c r="A11" s="100" t="s">
        <v>68</v>
      </c>
      <c r="B11" s="143">
        <v>8</v>
      </c>
      <c r="C11" s="78">
        <v>7.6</v>
      </c>
      <c r="D11" s="78">
        <f>C11*100/B11</f>
        <v>95</v>
      </c>
      <c r="E11" s="79">
        <v>1976</v>
      </c>
      <c r="F11" s="143">
        <v>881</v>
      </c>
      <c r="G11" s="80">
        <f>F11*100/E11</f>
        <v>44.58502024291498</v>
      </c>
      <c r="H11" s="144">
        <v>7</v>
      </c>
      <c r="I11" s="80">
        <v>6.9</v>
      </c>
      <c r="J11" s="144">
        <f>I11*100/H11</f>
        <v>98.57142857142857</v>
      </c>
      <c r="K11" s="6">
        <v>2555</v>
      </c>
      <c r="L11" s="81">
        <v>1242</v>
      </c>
      <c r="M11" s="82">
        <f t="shared" si="0"/>
        <v>48.6105675146771</v>
      </c>
      <c r="N11" s="103"/>
      <c r="O11" s="103"/>
      <c r="P11" s="104"/>
      <c r="Q11" s="104"/>
    </row>
    <row r="12" spans="1:17" ht="42.75" customHeight="1">
      <c r="A12" s="100" t="s">
        <v>69</v>
      </c>
      <c r="B12" s="143"/>
      <c r="C12" s="78"/>
      <c r="D12" s="78"/>
      <c r="E12" s="79"/>
      <c r="F12" s="143"/>
      <c r="G12" s="80"/>
      <c r="H12" s="144"/>
      <c r="I12" s="80"/>
      <c r="J12" s="144"/>
      <c r="K12" s="6"/>
      <c r="L12" s="81"/>
      <c r="M12" s="82"/>
      <c r="N12" s="103"/>
      <c r="O12" s="103"/>
      <c r="P12" s="104"/>
      <c r="Q12" s="104"/>
    </row>
    <row r="13" spans="1:17" ht="51">
      <c r="A13" s="83" t="s">
        <v>2</v>
      </c>
      <c r="B13" s="143">
        <v>8</v>
      </c>
      <c r="C13" s="78">
        <v>7.6</v>
      </c>
      <c r="D13" s="78">
        <f>C13*100/B13</f>
        <v>95</v>
      </c>
      <c r="E13" s="79">
        <v>1976</v>
      </c>
      <c r="F13" s="143">
        <v>881</v>
      </c>
      <c r="G13" s="80">
        <f>F13*100/E13</f>
        <v>44.58502024291498</v>
      </c>
      <c r="H13" s="80">
        <v>4</v>
      </c>
      <c r="I13" s="80">
        <v>4</v>
      </c>
      <c r="J13" s="80">
        <f>I13*100/H13</f>
        <v>100</v>
      </c>
      <c r="K13" s="6">
        <v>1460</v>
      </c>
      <c r="L13" s="81">
        <v>627</v>
      </c>
      <c r="M13" s="82">
        <f t="shared" si="0"/>
        <v>42.945205479452056</v>
      </c>
      <c r="N13" s="103"/>
      <c r="O13" s="103"/>
      <c r="P13" s="104"/>
      <c r="Q13" s="104"/>
    </row>
    <row r="14" spans="1:17" ht="38.25">
      <c r="A14" s="100" t="s">
        <v>3</v>
      </c>
      <c r="B14" s="143"/>
      <c r="C14" s="78"/>
      <c r="D14" s="78"/>
      <c r="E14" s="79"/>
      <c r="F14" s="143"/>
      <c r="G14" s="80"/>
      <c r="H14" s="80"/>
      <c r="I14" s="80"/>
      <c r="J14" s="80"/>
      <c r="K14" s="6"/>
      <c r="L14" s="81"/>
      <c r="M14" s="82"/>
      <c r="N14" s="103"/>
      <c r="O14" s="103"/>
      <c r="P14" s="104"/>
      <c r="Q14" s="104"/>
    </row>
    <row r="15" spans="1:17" ht="12.75">
      <c r="A15" s="83" t="s">
        <v>4</v>
      </c>
      <c r="B15" s="143">
        <v>8</v>
      </c>
      <c r="C15" s="78">
        <v>7.6</v>
      </c>
      <c r="D15" s="78">
        <f>C15*100/B15</f>
        <v>95</v>
      </c>
      <c r="E15" s="79">
        <v>1976</v>
      </c>
      <c r="F15" s="143">
        <v>881</v>
      </c>
      <c r="G15" s="80">
        <f>F15*100/E15</f>
        <v>44.58502024291498</v>
      </c>
      <c r="H15" s="80">
        <v>4</v>
      </c>
      <c r="I15" s="80">
        <v>4</v>
      </c>
      <c r="J15" s="80">
        <f>I15*100/H15</f>
        <v>100</v>
      </c>
      <c r="K15" s="6">
        <v>1460</v>
      </c>
      <c r="L15" s="81">
        <v>627</v>
      </c>
      <c r="M15" s="82">
        <f t="shared" si="0"/>
        <v>42.945205479452056</v>
      </c>
      <c r="N15" s="103"/>
      <c r="O15" s="103"/>
      <c r="P15" s="104"/>
      <c r="Q15" s="104"/>
    </row>
    <row r="16" spans="1:17" ht="12.75">
      <c r="A16" s="145" t="s">
        <v>5</v>
      </c>
      <c r="B16" s="8">
        <v>8</v>
      </c>
      <c r="C16" s="84">
        <v>7.6</v>
      </c>
      <c r="D16" s="84">
        <f>C16*100/B16</f>
        <v>95</v>
      </c>
      <c r="E16" s="85">
        <v>7368</v>
      </c>
      <c r="F16" s="146">
        <f>F17+F18+F19+F21+F22</f>
        <v>3277</v>
      </c>
      <c r="G16" s="84">
        <f>F16*100/E16</f>
        <v>44.47611292073833</v>
      </c>
      <c r="H16" s="86">
        <v>7</v>
      </c>
      <c r="I16" s="84">
        <v>6.9</v>
      </c>
      <c r="J16" s="86">
        <f>I16*100/H16</f>
        <v>98.57142857142857</v>
      </c>
      <c r="K16" s="8">
        <v>9571</v>
      </c>
      <c r="L16" s="85">
        <f>L17+L18+L19+L20+L21+L22</f>
        <v>4614</v>
      </c>
      <c r="M16" s="86">
        <f t="shared" si="0"/>
        <v>48.20812872218159</v>
      </c>
      <c r="N16" s="103"/>
      <c r="O16" s="103"/>
      <c r="P16" s="104"/>
      <c r="Q16" s="104"/>
    </row>
    <row r="17" spans="1:17" ht="79.5" customHeight="1">
      <c r="A17" s="147" t="s">
        <v>6</v>
      </c>
      <c r="B17" s="143">
        <v>8</v>
      </c>
      <c r="C17" s="78">
        <v>7.6</v>
      </c>
      <c r="D17" s="78">
        <f>C17*100/B17</f>
        <v>95</v>
      </c>
      <c r="E17" s="79">
        <v>1976</v>
      </c>
      <c r="F17" s="143">
        <v>881</v>
      </c>
      <c r="G17" s="80">
        <f>F17*100/E17</f>
        <v>44.58502024291498</v>
      </c>
      <c r="H17" s="144">
        <v>7</v>
      </c>
      <c r="I17" s="80">
        <v>6.9</v>
      </c>
      <c r="J17" s="144">
        <f aca="true" t="shared" si="1" ref="J17:J23">I17*100/H17</f>
        <v>98.57142857142857</v>
      </c>
      <c r="K17" s="6">
        <v>2555</v>
      </c>
      <c r="L17" s="81">
        <v>1242</v>
      </c>
      <c r="M17" s="82">
        <f t="shared" si="0"/>
        <v>48.6105675146771</v>
      </c>
      <c r="N17" s="103"/>
      <c r="O17" s="103"/>
      <c r="P17" s="104"/>
      <c r="Q17" s="104"/>
    </row>
    <row r="18" spans="1:17" ht="25.5">
      <c r="A18" s="87" t="s">
        <v>7</v>
      </c>
      <c r="B18" s="88">
        <v>8</v>
      </c>
      <c r="C18" s="78">
        <v>7.6</v>
      </c>
      <c r="D18" s="78">
        <f>C18*100/B18</f>
        <v>95</v>
      </c>
      <c r="E18" s="88">
        <v>192</v>
      </c>
      <c r="F18" s="143">
        <v>93</v>
      </c>
      <c r="G18" s="80">
        <f>F18*100/E18</f>
        <v>48.4375</v>
      </c>
      <c r="H18" s="144">
        <v>7</v>
      </c>
      <c r="I18" s="80">
        <v>6.9</v>
      </c>
      <c r="J18" s="144">
        <f t="shared" si="1"/>
        <v>98.57142857142857</v>
      </c>
      <c r="K18" s="6">
        <v>336</v>
      </c>
      <c r="L18" s="81">
        <v>152</v>
      </c>
      <c r="M18" s="82">
        <f t="shared" si="0"/>
        <v>45.23809523809524</v>
      </c>
      <c r="N18" s="103"/>
      <c r="O18" s="103"/>
      <c r="P18" s="104"/>
      <c r="Q18" s="104"/>
    </row>
    <row r="19" spans="1:17" ht="51">
      <c r="A19" s="148" t="s">
        <v>70</v>
      </c>
      <c r="B19" s="149">
        <v>8</v>
      </c>
      <c r="C19" s="78">
        <v>7.6</v>
      </c>
      <c r="D19" s="78">
        <f>C19*100/B19</f>
        <v>95</v>
      </c>
      <c r="E19" s="88">
        <v>1976</v>
      </c>
      <c r="F19" s="149">
        <v>881</v>
      </c>
      <c r="G19" s="80">
        <f>F19*100/E19</f>
        <v>44.58502024291498</v>
      </c>
      <c r="H19" s="144">
        <v>7</v>
      </c>
      <c r="I19" s="80">
        <v>6.9</v>
      </c>
      <c r="J19" s="144">
        <f t="shared" si="1"/>
        <v>98.57142857142857</v>
      </c>
      <c r="K19" s="6">
        <v>2555</v>
      </c>
      <c r="L19" s="81">
        <v>1242</v>
      </c>
      <c r="M19" s="82">
        <f t="shared" si="0"/>
        <v>48.6105675146771</v>
      </c>
      <c r="N19" s="103"/>
      <c r="O19" s="103"/>
      <c r="P19" s="104"/>
      <c r="Q19" s="104"/>
    </row>
    <row r="20" spans="1:17" ht="30" customHeight="1">
      <c r="A20" s="150" t="s">
        <v>8</v>
      </c>
      <c r="B20" s="151"/>
      <c r="C20" s="78"/>
      <c r="D20" s="78"/>
      <c r="E20" s="89"/>
      <c r="F20" s="152"/>
      <c r="G20" s="80"/>
      <c r="H20" s="144">
        <v>7</v>
      </c>
      <c r="I20" s="80">
        <v>6.9</v>
      </c>
      <c r="J20" s="80">
        <f t="shared" si="1"/>
        <v>98.57142857142857</v>
      </c>
      <c r="K20" s="6">
        <v>471</v>
      </c>
      <c r="L20" s="81">
        <v>208</v>
      </c>
      <c r="M20" s="82">
        <f t="shared" si="0"/>
        <v>44.16135881104034</v>
      </c>
      <c r="N20" s="103"/>
      <c r="O20" s="103"/>
      <c r="P20" s="104"/>
      <c r="Q20" s="104"/>
    </row>
    <row r="21" spans="1:17" ht="25.5">
      <c r="A21" s="147" t="s">
        <v>9</v>
      </c>
      <c r="B21" s="143">
        <v>8</v>
      </c>
      <c r="C21" s="78">
        <v>7.6</v>
      </c>
      <c r="D21" s="78">
        <f aca="true" t="shared" si="2" ref="D21:D45">C21*100/B21</f>
        <v>95</v>
      </c>
      <c r="E21" s="79">
        <v>2808</v>
      </c>
      <c r="F21" s="143">
        <v>1241</v>
      </c>
      <c r="G21" s="80">
        <f>F21*100/E21</f>
        <v>44.1951566951567</v>
      </c>
      <c r="H21" s="144">
        <v>7</v>
      </c>
      <c r="I21" s="80">
        <v>6.9</v>
      </c>
      <c r="J21" s="144">
        <f t="shared" si="1"/>
        <v>98.57142857142857</v>
      </c>
      <c r="K21" s="6">
        <v>3283</v>
      </c>
      <c r="L21" s="81">
        <v>1579</v>
      </c>
      <c r="M21" s="82">
        <f t="shared" si="0"/>
        <v>48.09625342674383</v>
      </c>
      <c r="N21" s="103"/>
      <c r="O21" s="103"/>
      <c r="P21" s="104"/>
      <c r="Q21" s="104"/>
    </row>
    <row r="22" spans="1:17" ht="81.75" customHeight="1">
      <c r="A22" s="150" t="s">
        <v>10</v>
      </c>
      <c r="B22" s="151">
        <v>8</v>
      </c>
      <c r="C22" s="78">
        <v>7.6</v>
      </c>
      <c r="D22" s="78">
        <f t="shared" si="2"/>
        <v>95</v>
      </c>
      <c r="E22" s="90">
        <v>416</v>
      </c>
      <c r="F22" s="151">
        <v>181</v>
      </c>
      <c r="G22" s="80">
        <f aca="true" t="shared" si="3" ref="G22:G45">F22*100/E22</f>
        <v>43.50961538461539</v>
      </c>
      <c r="H22" s="144">
        <v>7</v>
      </c>
      <c r="I22" s="80">
        <v>6.9</v>
      </c>
      <c r="J22" s="144">
        <f t="shared" si="1"/>
        <v>98.57142857142857</v>
      </c>
      <c r="K22" s="6">
        <v>371</v>
      </c>
      <c r="L22" s="81">
        <v>191</v>
      </c>
      <c r="M22" s="82">
        <f t="shared" si="0"/>
        <v>51.482479784366575</v>
      </c>
      <c r="N22" s="103"/>
      <c r="O22" s="103"/>
      <c r="P22" s="104"/>
      <c r="Q22" s="104"/>
    </row>
    <row r="23" spans="1:17" ht="12.75" customHeight="1">
      <c r="A23" s="153" t="s">
        <v>11</v>
      </c>
      <c r="B23" s="151">
        <v>8</v>
      </c>
      <c r="C23" s="91">
        <v>7.6</v>
      </c>
      <c r="D23" s="91">
        <f>C23*100/B23</f>
        <v>95</v>
      </c>
      <c r="E23" s="92">
        <v>610</v>
      </c>
      <c r="F23" s="154">
        <f>F24+F25+F26</f>
        <v>278</v>
      </c>
      <c r="G23" s="91">
        <f t="shared" si="3"/>
        <v>45.57377049180328</v>
      </c>
      <c r="H23" s="155">
        <v>7</v>
      </c>
      <c r="I23" s="91">
        <v>6.9</v>
      </c>
      <c r="J23" s="155">
        <f t="shared" si="1"/>
        <v>98.57142857142857</v>
      </c>
      <c r="K23" s="8">
        <v>735</v>
      </c>
      <c r="L23" s="85">
        <f>L24+L25+L26</f>
        <v>363</v>
      </c>
      <c r="M23" s="86">
        <f t="shared" si="0"/>
        <v>49.38775510204081</v>
      </c>
      <c r="N23" s="103"/>
      <c r="O23" s="103"/>
      <c r="P23" s="104"/>
      <c r="Q23" s="104"/>
    </row>
    <row r="24" spans="1:17" ht="38.25">
      <c r="A24" s="100" t="s">
        <v>12</v>
      </c>
      <c r="B24" s="143">
        <v>8</v>
      </c>
      <c r="C24" s="78">
        <v>7.6</v>
      </c>
      <c r="D24" s="78">
        <f t="shared" si="2"/>
        <v>95</v>
      </c>
      <c r="E24" s="79">
        <v>192</v>
      </c>
      <c r="F24" s="143">
        <v>100</v>
      </c>
      <c r="G24" s="80">
        <f t="shared" si="3"/>
        <v>52.083333333333336</v>
      </c>
      <c r="H24" s="144">
        <v>7</v>
      </c>
      <c r="I24" s="80">
        <v>6.9</v>
      </c>
      <c r="J24" s="144">
        <f>I24*100/H24</f>
        <v>98.57142857142857</v>
      </c>
      <c r="K24" s="6">
        <v>364</v>
      </c>
      <c r="L24" s="81">
        <v>173</v>
      </c>
      <c r="M24" s="82">
        <f t="shared" si="0"/>
        <v>47.527472527472526</v>
      </c>
      <c r="N24" s="103"/>
      <c r="O24" s="103"/>
      <c r="P24" s="104"/>
      <c r="Q24" s="104"/>
    </row>
    <row r="25" spans="1:17" ht="12.75">
      <c r="A25" s="156" t="s">
        <v>13</v>
      </c>
      <c r="B25" s="6">
        <v>8</v>
      </c>
      <c r="C25" s="93">
        <v>7.6</v>
      </c>
      <c r="D25" s="93">
        <f t="shared" si="2"/>
        <v>95</v>
      </c>
      <c r="E25" s="81">
        <v>416</v>
      </c>
      <c r="F25" s="6">
        <v>178</v>
      </c>
      <c r="G25" s="80">
        <f t="shared" si="3"/>
        <v>42.78846153846154</v>
      </c>
      <c r="H25" s="144">
        <v>7</v>
      </c>
      <c r="I25" s="80">
        <v>6.9</v>
      </c>
      <c r="J25" s="144">
        <f>I25*100/H25</f>
        <v>98.57142857142857</v>
      </c>
      <c r="K25" s="6">
        <v>364</v>
      </c>
      <c r="L25" s="81">
        <v>187</v>
      </c>
      <c r="M25" s="82">
        <f t="shared" si="0"/>
        <v>51.37362637362637</v>
      </c>
      <c r="N25" s="103"/>
      <c r="O25" s="103"/>
      <c r="P25" s="104"/>
      <c r="Q25" s="104"/>
    </row>
    <row r="26" spans="1:17" ht="51">
      <c r="A26" s="165" t="s">
        <v>14</v>
      </c>
      <c r="B26" s="79">
        <v>2</v>
      </c>
      <c r="C26" s="78">
        <v>0</v>
      </c>
      <c r="D26" s="78">
        <f t="shared" si="2"/>
        <v>0</v>
      </c>
      <c r="E26" s="79">
        <v>2</v>
      </c>
      <c r="F26" s="79">
        <v>0</v>
      </c>
      <c r="G26" s="80">
        <f t="shared" si="3"/>
        <v>0</v>
      </c>
      <c r="H26" s="80">
        <v>7</v>
      </c>
      <c r="I26" s="80">
        <v>3</v>
      </c>
      <c r="J26" s="80">
        <f>I26*100/H26</f>
        <v>42.857142857142854</v>
      </c>
      <c r="K26" s="81">
        <v>7</v>
      </c>
      <c r="L26" s="81">
        <v>3</v>
      </c>
      <c r="M26" s="93">
        <f t="shared" si="0"/>
        <v>42.857142857142854</v>
      </c>
      <c r="N26" s="103"/>
      <c r="O26" s="103"/>
      <c r="P26" s="104"/>
      <c r="Q26" s="104"/>
    </row>
    <row r="27" spans="1:17" ht="12.75" customHeight="1">
      <c r="A27" s="153" t="s">
        <v>15</v>
      </c>
      <c r="B27" s="154">
        <v>8</v>
      </c>
      <c r="C27" s="91">
        <v>7.6</v>
      </c>
      <c r="D27" s="91">
        <f t="shared" si="2"/>
        <v>95</v>
      </c>
      <c r="E27" s="92">
        <v>3304</v>
      </c>
      <c r="F27" s="154">
        <f>F28+F29+F30+F31+F32</f>
        <v>1461</v>
      </c>
      <c r="G27" s="91">
        <f t="shared" si="3"/>
        <v>44.219128329297824</v>
      </c>
      <c r="H27" s="155">
        <v>7</v>
      </c>
      <c r="I27" s="91">
        <v>7</v>
      </c>
      <c r="J27" s="155">
        <f>I27*100/H27</f>
        <v>100</v>
      </c>
      <c r="K27" s="8">
        <v>5159</v>
      </c>
      <c r="L27" s="85">
        <f>L30+L31+L32</f>
        <v>2495</v>
      </c>
      <c r="M27" s="86">
        <f t="shared" si="0"/>
        <v>48.362085675518514</v>
      </c>
      <c r="N27" s="103"/>
      <c r="O27" s="103"/>
      <c r="P27" s="104"/>
      <c r="Q27" s="104"/>
    </row>
    <row r="28" spans="1:17" ht="78" customHeight="1">
      <c r="A28" s="94" t="s">
        <v>16</v>
      </c>
      <c r="B28" s="79">
        <v>8</v>
      </c>
      <c r="C28" s="78">
        <v>7.6</v>
      </c>
      <c r="D28" s="78">
        <f t="shared" si="2"/>
        <v>95</v>
      </c>
      <c r="E28" s="79">
        <v>16</v>
      </c>
      <c r="F28" s="143">
        <v>8</v>
      </c>
      <c r="G28" s="80">
        <f t="shared" si="3"/>
        <v>50</v>
      </c>
      <c r="H28" s="144"/>
      <c r="I28" s="80"/>
      <c r="J28" s="144"/>
      <c r="K28" s="6"/>
      <c r="L28" s="81"/>
      <c r="M28" s="82"/>
      <c r="N28" s="103"/>
      <c r="O28" s="103"/>
      <c r="P28" s="104"/>
      <c r="Q28" s="104"/>
    </row>
    <row r="29" spans="1:17" ht="76.5">
      <c r="A29" s="157" t="s">
        <v>17</v>
      </c>
      <c r="B29" s="143">
        <v>8</v>
      </c>
      <c r="C29" s="78">
        <v>7.6</v>
      </c>
      <c r="D29" s="78">
        <f t="shared" si="2"/>
        <v>95</v>
      </c>
      <c r="E29" s="79">
        <v>416</v>
      </c>
      <c r="F29" s="143">
        <v>172</v>
      </c>
      <c r="G29" s="80">
        <f t="shared" si="3"/>
        <v>41.34615384615385</v>
      </c>
      <c r="H29" s="144"/>
      <c r="I29" s="80"/>
      <c r="J29" s="144"/>
      <c r="K29" s="6"/>
      <c r="L29" s="81"/>
      <c r="M29" s="82"/>
      <c r="N29" s="103"/>
      <c r="O29" s="103"/>
      <c r="P29" s="104"/>
      <c r="Q29" s="104"/>
    </row>
    <row r="30" spans="1:17" ht="25.5">
      <c r="A30" s="157" t="s">
        <v>18</v>
      </c>
      <c r="B30" s="143">
        <v>8</v>
      </c>
      <c r="C30" s="78">
        <v>7.6</v>
      </c>
      <c r="D30" s="78">
        <f t="shared" si="2"/>
        <v>95</v>
      </c>
      <c r="E30" s="79">
        <v>416</v>
      </c>
      <c r="F30" s="143">
        <v>174</v>
      </c>
      <c r="G30" s="80">
        <f t="shared" si="3"/>
        <v>41.82692307692308</v>
      </c>
      <c r="H30" s="144">
        <v>7</v>
      </c>
      <c r="I30" s="80">
        <v>6.9</v>
      </c>
      <c r="J30" s="144">
        <f>I30*100/H30</f>
        <v>98.57142857142857</v>
      </c>
      <c r="K30" s="6">
        <v>2184</v>
      </c>
      <c r="L30" s="81">
        <v>1022</v>
      </c>
      <c r="M30" s="82">
        <f t="shared" si="0"/>
        <v>46.794871794871796</v>
      </c>
      <c r="N30" s="103"/>
      <c r="O30" s="103"/>
      <c r="P30" s="104"/>
      <c r="Q30" s="104"/>
    </row>
    <row r="31" spans="1:17" ht="25.5">
      <c r="A31" s="158" t="s">
        <v>19</v>
      </c>
      <c r="B31" s="143">
        <v>8</v>
      </c>
      <c r="C31" s="78">
        <v>7.6</v>
      </c>
      <c r="D31" s="78">
        <f t="shared" si="2"/>
        <v>95</v>
      </c>
      <c r="E31" s="79">
        <v>2072</v>
      </c>
      <c r="F31" s="143">
        <v>934</v>
      </c>
      <c r="G31" s="80">
        <f t="shared" si="3"/>
        <v>45.077220077220076</v>
      </c>
      <c r="H31" s="144">
        <v>7</v>
      </c>
      <c r="I31" s="80">
        <v>6.9</v>
      </c>
      <c r="J31" s="144">
        <f>I31*100/H31</f>
        <v>98.57142857142857</v>
      </c>
      <c r="K31" s="6">
        <v>2639</v>
      </c>
      <c r="L31" s="81">
        <v>1299</v>
      </c>
      <c r="M31" s="82">
        <f t="shared" si="0"/>
        <v>49.22319060250095</v>
      </c>
      <c r="N31" s="103"/>
      <c r="O31" s="103"/>
      <c r="P31" s="104"/>
      <c r="Q31" s="104"/>
    </row>
    <row r="32" spans="1:17" ht="38.25">
      <c r="A32" s="159" t="s">
        <v>20</v>
      </c>
      <c r="B32" s="160">
        <v>8</v>
      </c>
      <c r="C32" s="80">
        <v>7.6</v>
      </c>
      <c r="D32" s="80">
        <f t="shared" si="2"/>
        <v>95</v>
      </c>
      <c r="E32" s="95">
        <v>384</v>
      </c>
      <c r="F32" s="160">
        <v>173</v>
      </c>
      <c r="G32" s="80">
        <f t="shared" si="3"/>
        <v>45.052083333333336</v>
      </c>
      <c r="H32" s="144">
        <v>7</v>
      </c>
      <c r="I32" s="80">
        <v>6.9</v>
      </c>
      <c r="J32" s="144">
        <f>I32*100/H32</f>
        <v>98.57142857142857</v>
      </c>
      <c r="K32" s="6">
        <v>336</v>
      </c>
      <c r="L32" s="81">
        <v>174</v>
      </c>
      <c r="M32" s="82">
        <f t="shared" si="0"/>
        <v>51.785714285714285</v>
      </c>
      <c r="N32" s="103"/>
      <c r="O32" s="103"/>
      <c r="P32" s="104"/>
      <c r="Q32" s="104"/>
    </row>
    <row r="33" spans="1:17" ht="12.75" customHeight="1">
      <c r="A33" s="153" t="s">
        <v>21</v>
      </c>
      <c r="B33" s="154">
        <v>8</v>
      </c>
      <c r="C33" s="91">
        <v>7.6</v>
      </c>
      <c r="D33" s="91">
        <f t="shared" si="2"/>
        <v>95</v>
      </c>
      <c r="E33" s="92">
        <v>1248</v>
      </c>
      <c r="F33" s="154">
        <f>F34+F35+F36</f>
        <v>519</v>
      </c>
      <c r="G33" s="91">
        <f t="shared" si="3"/>
        <v>41.58653846153846</v>
      </c>
      <c r="H33" s="155">
        <v>7</v>
      </c>
      <c r="I33" s="91">
        <v>6.9</v>
      </c>
      <c r="J33" s="155">
        <f>I33*100/H33</f>
        <v>98.57142857142857</v>
      </c>
      <c r="K33" s="8">
        <v>728</v>
      </c>
      <c r="L33" s="85">
        <f>L34</f>
        <v>336</v>
      </c>
      <c r="M33" s="86">
        <f t="shared" si="0"/>
        <v>46.15384615384615</v>
      </c>
      <c r="N33" s="103"/>
      <c r="O33" s="103"/>
      <c r="P33" s="104"/>
      <c r="Q33" s="104"/>
    </row>
    <row r="34" spans="1:17" ht="51">
      <c r="A34" s="147" t="s">
        <v>22</v>
      </c>
      <c r="B34" s="143">
        <v>8</v>
      </c>
      <c r="C34" s="78">
        <v>7.6</v>
      </c>
      <c r="D34" s="78">
        <f t="shared" si="2"/>
        <v>95</v>
      </c>
      <c r="E34" s="79">
        <v>832</v>
      </c>
      <c r="F34" s="143">
        <v>341</v>
      </c>
      <c r="G34" s="80">
        <f t="shared" si="3"/>
        <v>40.98557692307692</v>
      </c>
      <c r="H34" s="144">
        <v>7</v>
      </c>
      <c r="I34" s="80">
        <v>6.7</v>
      </c>
      <c r="J34" s="144">
        <f>I34*100/H34</f>
        <v>95.71428571428571</v>
      </c>
      <c r="K34" s="6">
        <v>728</v>
      </c>
      <c r="L34" s="81">
        <v>336</v>
      </c>
      <c r="M34" s="82">
        <f t="shared" si="0"/>
        <v>46.15384615384615</v>
      </c>
      <c r="N34" s="103"/>
      <c r="O34" s="103"/>
      <c r="P34" s="104"/>
      <c r="Q34" s="104"/>
    </row>
    <row r="35" spans="1:17" ht="12.75">
      <c r="A35" s="147" t="s">
        <v>23</v>
      </c>
      <c r="B35" s="143"/>
      <c r="C35" s="78">
        <v>7.6</v>
      </c>
      <c r="D35" s="78"/>
      <c r="E35" s="79"/>
      <c r="F35" s="143"/>
      <c r="G35" s="80"/>
      <c r="H35" s="144"/>
      <c r="I35" s="80"/>
      <c r="J35" s="144"/>
      <c r="K35" s="6"/>
      <c r="L35" s="81"/>
      <c r="M35" s="82"/>
      <c r="N35" s="103"/>
      <c r="O35" s="103"/>
      <c r="P35" s="104"/>
      <c r="Q35" s="104"/>
    </row>
    <row r="36" spans="1:17" ht="63.75">
      <c r="A36" s="147" t="s">
        <v>24</v>
      </c>
      <c r="B36" s="143">
        <v>8</v>
      </c>
      <c r="C36" s="78">
        <v>7.6</v>
      </c>
      <c r="D36" s="78">
        <f t="shared" si="2"/>
        <v>95</v>
      </c>
      <c r="E36" s="79">
        <v>416</v>
      </c>
      <c r="F36" s="143">
        <v>178</v>
      </c>
      <c r="G36" s="80">
        <f t="shared" si="3"/>
        <v>42.78846153846154</v>
      </c>
      <c r="H36" s="144"/>
      <c r="I36" s="80"/>
      <c r="J36" s="144"/>
      <c r="K36" s="6"/>
      <c r="L36" s="81"/>
      <c r="M36" s="82"/>
      <c r="N36" s="103"/>
      <c r="O36" s="103"/>
      <c r="P36" s="104"/>
      <c r="Q36" s="104"/>
    </row>
    <row r="37" spans="1:17" ht="12.75" customHeight="1">
      <c r="A37" s="153" t="s">
        <v>25</v>
      </c>
      <c r="B37" s="154">
        <v>8</v>
      </c>
      <c r="C37" s="91">
        <v>7.6</v>
      </c>
      <c r="D37" s="91">
        <f t="shared" si="2"/>
        <v>95</v>
      </c>
      <c r="E37" s="92">
        <v>192</v>
      </c>
      <c r="F37" s="154">
        <f>F38+F39+F40</f>
        <v>95</v>
      </c>
      <c r="G37" s="91">
        <f t="shared" si="3"/>
        <v>49.479166666666664</v>
      </c>
      <c r="H37" s="155">
        <v>7</v>
      </c>
      <c r="I37" s="91">
        <v>6.9</v>
      </c>
      <c r="J37" s="155">
        <f>I37*100/H37</f>
        <v>98.57142857142857</v>
      </c>
      <c r="K37" s="8">
        <v>252</v>
      </c>
      <c r="L37" s="85">
        <f>L38+L39+L40</f>
        <v>122</v>
      </c>
      <c r="M37" s="86">
        <f t="shared" si="0"/>
        <v>48.41269841269841</v>
      </c>
      <c r="N37" s="103"/>
      <c r="O37" s="103"/>
      <c r="P37" s="104"/>
      <c r="Q37" s="104"/>
    </row>
    <row r="38" spans="1:17" ht="38.25">
      <c r="A38" s="94" t="s">
        <v>26</v>
      </c>
      <c r="B38" s="79">
        <v>8</v>
      </c>
      <c r="C38" s="78">
        <v>7.6</v>
      </c>
      <c r="D38" s="78">
        <f t="shared" si="2"/>
        <v>95</v>
      </c>
      <c r="E38" s="79">
        <v>48</v>
      </c>
      <c r="F38" s="143">
        <v>24</v>
      </c>
      <c r="G38" s="80">
        <f t="shared" si="3"/>
        <v>50</v>
      </c>
      <c r="H38" s="144">
        <v>7</v>
      </c>
      <c r="I38" s="80">
        <v>6.9</v>
      </c>
      <c r="J38" s="144">
        <f>I38*100/H38</f>
        <v>98.57142857142857</v>
      </c>
      <c r="K38" s="6">
        <v>84</v>
      </c>
      <c r="L38" s="81">
        <v>43</v>
      </c>
      <c r="M38" s="82">
        <f t="shared" si="0"/>
        <v>51.19047619047619</v>
      </c>
      <c r="N38" s="103"/>
      <c r="O38" s="103"/>
      <c r="P38" s="104"/>
      <c r="Q38" s="104"/>
    </row>
    <row r="39" spans="1:17" ht="38.25">
      <c r="A39" s="83" t="s">
        <v>27</v>
      </c>
      <c r="B39" s="79">
        <v>8</v>
      </c>
      <c r="C39" s="78">
        <v>7.6</v>
      </c>
      <c r="D39" s="78">
        <f t="shared" si="2"/>
        <v>95</v>
      </c>
      <c r="E39" s="96">
        <v>96</v>
      </c>
      <c r="F39" s="161">
        <v>47</v>
      </c>
      <c r="G39" s="80">
        <f t="shared" si="3"/>
        <v>48.958333333333336</v>
      </c>
      <c r="H39" s="144">
        <v>7</v>
      </c>
      <c r="I39" s="80">
        <v>6.9</v>
      </c>
      <c r="J39" s="144">
        <f>I39*100/H39</f>
        <v>98.57142857142857</v>
      </c>
      <c r="K39" s="6">
        <v>84</v>
      </c>
      <c r="L39" s="81">
        <v>44</v>
      </c>
      <c r="M39" s="82">
        <f t="shared" si="0"/>
        <v>52.38095238095238</v>
      </c>
      <c r="N39" s="103"/>
      <c r="O39" s="103"/>
      <c r="P39" s="104"/>
      <c r="Q39" s="104"/>
    </row>
    <row r="40" spans="1:17" ht="38.25">
      <c r="A40" s="94" t="s">
        <v>28</v>
      </c>
      <c r="B40" s="79">
        <v>8</v>
      </c>
      <c r="C40" s="78">
        <v>7.6</v>
      </c>
      <c r="D40" s="78">
        <f t="shared" si="2"/>
        <v>95</v>
      </c>
      <c r="E40" s="79">
        <v>48</v>
      </c>
      <c r="F40" s="143">
        <v>24</v>
      </c>
      <c r="G40" s="80">
        <f t="shared" si="3"/>
        <v>50</v>
      </c>
      <c r="H40" s="144">
        <v>7</v>
      </c>
      <c r="I40" s="80">
        <v>6.9</v>
      </c>
      <c r="J40" s="144">
        <f>I40*100/H40</f>
        <v>98.57142857142857</v>
      </c>
      <c r="K40" s="6">
        <v>84</v>
      </c>
      <c r="L40" s="81">
        <v>35</v>
      </c>
      <c r="M40" s="82">
        <f t="shared" si="0"/>
        <v>41.666666666666664</v>
      </c>
      <c r="N40" s="103"/>
      <c r="O40" s="103"/>
      <c r="P40" s="104"/>
      <c r="Q40" s="104"/>
    </row>
    <row r="41" spans="1:17" ht="12.75" customHeight="1">
      <c r="A41" s="153" t="s">
        <v>29</v>
      </c>
      <c r="B41" s="154">
        <v>8</v>
      </c>
      <c r="C41" s="91">
        <v>7.6</v>
      </c>
      <c r="D41" s="91">
        <f t="shared" si="2"/>
        <v>95</v>
      </c>
      <c r="E41" s="92">
        <v>2272</v>
      </c>
      <c r="F41" s="154">
        <f>F42+F43+F44+F45</f>
        <v>966</v>
      </c>
      <c r="G41" s="91">
        <f t="shared" si="3"/>
        <v>42.517605633802816</v>
      </c>
      <c r="H41" s="155"/>
      <c r="I41" s="91"/>
      <c r="J41" s="155"/>
      <c r="K41" s="8"/>
      <c r="L41" s="85"/>
      <c r="M41" s="8"/>
      <c r="N41" s="103"/>
      <c r="O41" s="103"/>
      <c r="P41" s="104"/>
      <c r="Q41" s="104"/>
    </row>
    <row r="42" spans="1:17" ht="39.75" customHeight="1">
      <c r="A42" s="147" t="s">
        <v>30</v>
      </c>
      <c r="B42" s="143">
        <v>8</v>
      </c>
      <c r="C42" s="78">
        <v>7.6</v>
      </c>
      <c r="D42" s="78">
        <f t="shared" si="2"/>
        <v>95</v>
      </c>
      <c r="E42" s="79">
        <v>192</v>
      </c>
      <c r="F42" s="143">
        <v>96</v>
      </c>
      <c r="G42" s="80">
        <f t="shared" si="3"/>
        <v>50</v>
      </c>
      <c r="H42" s="144"/>
      <c r="I42" s="80"/>
      <c r="J42" s="144"/>
      <c r="K42" s="6"/>
      <c r="L42" s="81"/>
      <c r="M42" s="6"/>
      <c r="N42" s="103"/>
      <c r="O42" s="103"/>
      <c r="P42" s="104"/>
      <c r="Q42" s="104"/>
    </row>
    <row r="43" spans="1:17" ht="38.25">
      <c r="A43" s="147" t="s">
        <v>31</v>
      </c>
      <c r="B43" s="143">
        <v>8</v>
      </c>
      <c r="C43" s="78">
        <v>7.6</v>
      </c>
      <c r="D43" s="78">
        <f t="shared" si="2"/>
        <v>95</v>
      </c>
      <c r="E43" s="79">
        <v>832</v>
      </c>
      <c r="F43" s="143">
        <v>355</v>
      </c>
      <c r="G43" s="80">
        <f t="shared" si="3"/>
        <v>42.66826923076923</v>
      </c>
      <c r="H43" s="144"/>
      <c r="I43" s="80"/>
      <c r="J43" s="144"/>
      <c r="K43" s="6"/>
      <c r="L43" s="81"/>
      <c r="M43" s="6"/>
      <c r="N43" s="103"/>
      <c r="O43" s="103"/>
      <c r="P43" s="104"/>
      <c r="Q43" s="104"/>
    </row>
    <row r="44" spans="1:17" ht="25.5">
      <c r="A44" s="164" t="s">
        <v>32</v>
      </c>
      <c r="B44" s="79">
        <v>8</v>
      </c>
      <c r="C44" s="78">
        <v>7.6</v>
      </c>
      <c r="D44" s="78">
        <f t="shared" si="2"/>
        <v>95</v>
      </c>
      <c r="E44" s="79">
        <v>416</v>
      </c>
      <c r="F44" s="79">
        <v>164</v>
      </c>
      <c r="G44" s="80">
        <f t="shared" si="3"/>
        <v>39.42307692307692</v>
      </c>
      <c r="H44" s="80"/>
      <c r="I44" s="80"/>
      <c r="J44" s="80"/>
      <c r="K44" s="81"/>
      <c r="L44" s="81"/>
      <c r="M44" s="81"/>
      <c r="N44" s="103"/>
      <c r="O44" s="103"/>
      <c r="P44" s="104"/>
      <c r="Q44" s="104"/>
    </row>
    <row r="45" spans="1:17" ht="25.5">
      <c r="A45" s="147" t="s">
        <v>33</v>
      </c>
      <c r="B45" s="143">
        <v>8</v>
      </c>
      <c r="C45" s="78">
        <v>7.6</v>
      </c>
      <c r="D45" s="78">
        <f t="shared" si="2"/>
        <v>95</v>
      </c>
      <c r="E45" s="79">
        <v>832</v>
      </c>
      <c r="F45" s="143">
        <v>351</v>
      </c>
      <c r="G45" s="80">
        <f t="shared" si="3"/>
        <v>42.1875</v>
      </c>
      <c r="H45" s="144"/>
      <c r="I45" s="80"/>
      <c r="J45" s="144"/>
      <c r="K45" s="6"/>
      <c r="L45" s="81"/>
      <c r="M45" s="6"/>
      <c r="N45" s="103"/>
      <c r="O45" s="103"/>
      <c r="P45" s="104"/>
      <c r="Q45" s="104"/>
    </row>
    <row r="46" spans="1:17" ht="12.75">
      <c r="A46" s="162" t="s">
        <v>34</v>
      </c>
      <c r="B46" s="162"/>
      <c r="C46" s="97"/>
      <c r="D46" s="97"/>
      <c r="E46" s="97"/>
      <c r="F46" s="162"/>
      <c r="G46" s="98"/>
      <c r="H46" s="99"/>
      <c r="I46" s="98"/>
      <c r="J46" s="99"/>
      <c r="K46" s="6"/>
      <c r="L46" s="81"/>
      <c r="M46" s="6"/>
      <c r="N46" s="103"/>
      <c r="O46" s="103"/>
      <c r="P46" s="104"/>
      <c r="Q46" s="104"/>
    </row>
    <row r="47" spans="1:17" ht="25.5">
      <c r="A47" s="100" t="s">
        <v>35</v>
      </c>
      <c r="B47" s="100"/>
      <c r="C47" s="83"/>
      <c r="D47" s="83"/>
      <c r="E47" s="83"/>
      <c r="F47" s="163"/>
      <c r="G47" s="98"/>
      <c r="H47" s="99"/>
      <c r="I47" s="98"/>
      <c r="J47" s="99"/>
      <c r="K47" s="6"/>
      <c r="L47" s="81"/>
      <c r="M47" s="6"/>
      <c r="N47" s="103"/>
      <c r="O47" s="103"/>
      <c r="P47" s="104"/>
      <c r="Q47" s="104"/>
    </row>
    <row r="48" spans="1:17" ht="27" customHeight="1">
      <c r="A48" s="100" t="s">
        <v>36</v>
      </c>
      <c r="B48" s="100"/>
      <c r="C48" s="83"/>
      <c r="D48" s="83"/>
      <c r="E48" s="83"/>
      <c r="F48" s="100"/>
      <c r="G48" s="98"/>
      <c r="H48" s="99"/>
      <c r="I48" s="98"/>
      <c r="J48" s="99"/>
      <c r="K48" s="6"/>
      <c r="L48" s="81"/>
      <c r="M48" s="6"/>
      <c r="N48" s="103"/>
      <c r="O48" s="103"/>
      <c r="P48" s="104"/>
      <c r="Q48" s="104"/>
    </row>
    <row r="49" spans="1:17" ht="25.5">
      <c r="A49" s="100" t="s">
        <v>37</v>
      </c>
      <c r="B49" s="100"/>
      <c r="C49" s="83"/>
      <c r="D49" s="83"/>
      <c r="E49" s="83"/>
      <c r="F49" s="100"/>
      <c r="G49" s="98"/>
      <c r="H49" s="99"/>
      <c r="I49" s="98"/>
      <c r="J49" s="99"/>
      <c r="K49" s="6"/>
      <c r="L49" s="81"/>
      <c r="M49" s="6"/>
      <c r="N49" s="103"/>
      <c r="O49" s="103"/>
      <c r="P49" s="104"/>
      <c r="Q49" s="104"/>
    </row>
    <row r="50" spans="1:17" ht="42" customHeight="1">
      <c r="A50" s="100" t="s">
        <v>38</v>
      </c>
      <c r="B50" s="100"/>
      <c r="C50" s="83"/>
      <c r="D50" s="83"/>
      <c r="E50" s="83"/>
      <c r="F50" s="100"/>
      <c r="G50" s="98"/>
      <c r="H50" s="99"/>
      <c r="I50" s="98"/>
      <c r="J50" s="99"/>
      <c r="K50" s="6"/>
      <c r="L50" s="81"/>
      <c r="M50" s="6"/>
      <c r="N50" s="103"/>
      <c r="O50" s="103"/>
      <c r="P50" s="104"/>
      <c r="Q50" s="104"/>
    </row>
    <row r="51" spans="1:17" ht="51">
      <c r="A51" s="100" t="s">
        <v>39</v>
      </c>
      <c r="B51" s="100"/>
      <c r="C51" s="83"/>
      <c r="D51" s="83"/>
      <c r="E51" s="83"/>
      <c r="F51" s="100"/>
      <c r="G51" s="98"/>
      <c r="H51" s="99"/>
      <c r="I51" s="98"/>
      <c r="J51" s="99"/>
      <c r="K51" s="6"/>
      <c r="L51" s="81"/>
      <c r="M51" s="6"/>
      <c r="N51" s="103"/>
      <c r="O51" s="103"/>
      <c r="P51" s="104"/>
      <c r="Q51" s="104"/>
    </row>
  </sheetData>
  <sheetProtection/>
  <mergeCells count="11">
    <mergeCell ref="B6:D6"/>
    <mergeCell ref="E6:G6"/>
    <mergeCell ref="H6:J6"/>
    <mergeCell ref="K6:M6"/>
    <mergeCell ref="A1:M1"/>
    <mergeCell ref="A2:M2"/>
    <mergeCell ref="A3:G3"/>
    <mergeCell ref="A4:A7"/>
    <mergeCell ref="B4:M4"/>
    <mergeCell ref="B5:G5"/>
    <mergeCell ref="H5:M5"/>
  </mergeCells>
  <printOptions/>
  <pageMargins left="0" right="0" top="0" bottom="0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tabSelected="1" view="pageBreakPreview" zoomScale="70" zoomScaleNormal="70" zoomScaleSheetLayoutView="70" zoomScalePageLayoutView="0" workbookViewId="0" topLeftCell="A5">
      <selection activeCell="F46" activeCellId="5" sqref="F9 F21 F28 F32 F42 F46"/>
    </sheetView>
  </sheetViews>
  <sheetFormatPr defaultColWidth="9.00390625" defaultRowHeight="12.75"/>
  <cols>
    <col min="1" max="1" width="34.375" style="0" customWidth="1"/>
    <col min="2" max="2" width="11.125" style="0" customWidth="1"/>
    <col min="3" max="3" width="11.875" style="0" customWidth="1"/>
    <col min="4" max="4" width="13.375" style="0" customWidth="1"/>
    <col min="5" max="5" width="11.25390625" style="0" customWidth="1"/>
    <col min="6" max="6" width="11.625" style="0" customWidth="1"/>
    <col min="7" max="8" width="10.875" style="0" customWidth="1"/>
    <col min="9" max="9" width="12.25390625" style="0" customWidth="1"/>
    <col min="10" max="10" width="10.875" style="0" customWidth="1"/>
    <col min="11" max="11" width="10.625" style="0" customWidth="1"/>
    <col min="12" max="12" width="11.875" style="0" customWidth="1"/>
    <col min="13" max="14" width="10.75390625" style="0" customWidth="1"/>
    <col min="15" max="15" width="11.75390625" style="0" customWidth="1"/>
    <col min="16" max="16" width="10.375" style="0" customWidth="1"/>
    <col min="17" max="17" width="11.125" style="0" customWidth="1"/>
    <col min="18" max="18" width="11.75390625" style="0" customWidth="1"/>
    <col min="19" max="20" width="10.75390625" style="0" customWidth="1"/>
    <col min="21" max="21" width="12.125" style="0" customWidth="1"/>
    <col min="22" max="23" width="10.75390625" style="0" customWidth="1"/>
    <col min="24" max="24" width="12.25390625" style="0" customWidth="1"/>
    <col min="25" max="25" width="11.25390625" style="0" customWidth="1"/>
    <col min="26" max="26" width="11.125" style="0" customWidth="1"/>
    <col min="27" max="27" width="11.625" style="0" customWidth="1"/>
    <col min="28" max="29" width="10.875" style="0" customWidth="1"/>
    <col min="30" max="30" width="13.125" style="0" customWidth="1"/>
    <col min="31" max="31" width="12.00390625" style="0" customWidth="1"/>
  </cols>
  <sheetData>
    <row r="1" spans="1:28" ht="30.75" customHeight="1">
      <c r="A1" s="170" t="s">
        <v>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42"/>
      <c r="AA1" s="42"/>
      <c r="AB1" s="42"/>
    </row>
    <row r="2" spans="1:34" ht="12.7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1:10" ht="12.75" customHeight="1">
      <c r="A3" s="188" t="s">
        <v>40</v>
      </c>
      <c r="B3" s="188"/>
      <c r="C3" s="188"/>
      <c r="D3" s="188"/>
      <c r="E3" s="188"/>
      <c r="F3" s="1"/>
      <c r="G3" s="1"/>
      <c r="H3" s="1"/>
      <c r="I3" s="1"/>
      <c r="J3" s="1"/>
    </row>
    <row r="4" spans="1:31" ht="12.75" customHeight="1">
      <c r="A4" s="191" t="s">
        <v>53</v>
      </c>
      <c r="B4" s="189" t="s">
        <v>54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50.25" customHeight="1">
      <c r="A5" s="192"/>
      <c r="B5" s="189" t="s">
        <v>41</v>
      </c>
      <c r="C5" s="190"/>
      <c r="D5" s="190"/>
      <c r="E5" s="190"/>
      <c r="F5" s="190"/>
      <c r="G5" s="194"/>
      <c r="H5" s="182" t="s">
        <v>42</v>
      </c>
      <c r="I5" s="183"/>
      <c r="J5" s="183"/>
      <c r="K5" s="183"/>
      <c r="L5" s="183"/>
      <c r="M5" s="184"/>
      <c r="N5" s="182" t="s">
        <v>43</v>
      </c>
      <c r="O5" s="183"/>
      <c r="P5" s="183"/>
      <c r="Q5" s="183"/>
      <c r="R5" s="183"/>
      <c r="S5" s="184"/>
      <c r="T5" s="182" t="s">
        <v>44</v>
      </c>
      <c r="U5" s="183"/>
      <c r="V5" s="183"/>
      <c r="W5" s="183"/>
      <c r="X5" s="183"/>
      <c r="Y5" s="183"/>
      <c r="Z5" s="185" t="s">
        <v>60</v>
      </c>
      <c r="AA5" s="186"/>
      <c r="AB5" s="186"/>
      <c r="AC5" s="186"/>
      <c r="AD5" s="186"/>
      <c r="AE5" s="187"/>
    </row>
    <row r="6" spans="1:31" ht="53.25" customHeight="1">
      <c r="A6" s="192"/>
      <c r="B6" s="179" t="s">
        <v>56</v>
      </c>
      <c r="C6" s="180"/>
      <c r="D6" s="181"/>
      <c r="E6" s="166" t="s">
        <v>57</v>
      </c>
      <c r="F6" s="166"/>
      <c r="G6" s="166"/>
      <c r="H6" s="179" t="s">
        <v>56</v>
      </c>
      <c r="I6" s="180"/>
      <c r="J6" s="181"/>
      <c r="K6" s="166" t="s">
        <v>57</v>
      </c>
      <c r="L6" s="166"/>
      <c r="M6" s="166"/>
      <c r="N6" s="179" t="s">
        <v>56</v>
      </c>
      <c r="O6" s="180"/>
      <c r="P6" s="181"/>
      <c r="Q6" s="166" t="s">
        <v>57</v>
      </c>
      <c r="R6" s="166"/>
      <c r="S6" s="166"/>
      <c r="T6" s="179" t="s">
        <v>56</v>
      </c>
      <c r="U6" s="180"/>
      <c r="V6" s="181"/>
      <c r="W6" s="166" t="s">
        <v>57</v>
      </c>
      <c r="X6" s="166"/>
      <c r="Y6" s="166"/>
      <c r="Z6" s="179" t="s">
        <v>56</v>
      </c>
      <c r="AA6" s="180"/>
      <c r="AB6" s="181"/>
      <c r="AC6" s="166" t="s">
        <v>57</v>
      </c>
      <c r="AD6" s="166"/>
      <c r="AE6" s="166"/>
    </row>
    <row r="7" spans="1:31" ht="54.75" customHeight="1">
      <c r="A7" s="192"/>
      <c r="B7" s="41" t="s">
        <v>58</v>
      </c>
      <c r="C7" s="43" t="s">
        <v>72</v>
      </c>
      <c r="D7" s="41" t="s">
        <v>59</v>
      </c>
      <c r="E7" s="41" t="s">
        <v>71</v>
      </c>
      <c r="F7" s="43" t="s">
        <v>72</v>
      </c>
      <c r="G7" s="41" t="s">
        <v>59</v>
      </c>
      <c r="H7" s="41" t="s">
        <v>58</v>
      </c>
      <c r="I7" s="43" t="s">
        <v>72</v>
      </c>
      <c r="J7" s="41" t="s">
        <v>59</v>
      </c>
      <c r="K7" s="41" t="s">
        <v>71</v>
      </c>
      <c r="L7" s="43" t="s">
        <v>72</v>
      </c>
      <c r="M7" s="41" t="s">
        <v>59</v>
      </c>
      <c r="N7" s="41" t="s">
        <v>58</v>
      </c>
      <c r="O7" s="43" t="s">
        <v>72</v>
      </c>
      <c r="P7" s="41" t="s">
        <v>59</v>
      </c>
      <c r="Q7" s="41" t="s">
        <v>71</v>
      </c>
      <c r="R7" s="43" t="s">
        <v>72</v>
      </c>
      <c r="S7" s="41" t="s">
        <v>59</v>
      </c>
      <c r="T7" s="41" t="s">
        <v>58</v>
      </c>
      <c r="U7" s="43" t="s">
        <v>72</v>
      </c>
      <c r="V7" s="41" t="s">
        <v>59</v>
      </c>
      <c r="W7" s="41" t="s">
        <v>71</v>
      </c>
      <c r="X7" s="43" t="s">
        <v>72</v>
      </c>
      <c r="Y7" s="41" t="s">
        <v>59</v>
      </c>
      <c r="Z7" s="41" t="s">
        <v>58</v>
      </c>
      <c r="AA7" s="43" t="s">
        <v>72</v>
      </c>
      <c r="AB7" s="41" t="s">
        <v>59</v>
      </c>
      <c r="AC7" s="41" t="s">
        <v>71</v>
      </c>
      <c r="AD7" s="43" t="s">
        <v>72</v>
      </c>
      <c r="AE7" s="41" t="s">
        <v>59</v>
      </c>
    </row>
    <row r="8" spans="1:31" ht="31.5" customHeight="1">
      <c r="A8" s="193"/>
      <c r="B8" s="10"/>
      <c r="C8" s="10"/>
      <c r="D8" s="10"/>
      <c r="E8" s="111">
        <f>E9+E21+E28+E32+E38+E42+E46</f>
        <v>81692</v>
      </c>
      <c r="F8" s="109">
        <f>F9+F21+F28+F32+F38+F42+F46</f>
        <v>40117</v>
      </c>
      <c r="G8" s="44">
        <f aca="true" t="shared" si="0" ref="G8:G13">F8*100/E8</f>
        <v>49.10762375752828</v>
      </c>
      <c r="H8" s="44"/>
      <c r="I8" s="44"/>
      <c r="J8" s="44"/>
      <c r="K8" s="129">
        <f>K9+K21+K28+K32+K38+K42+K46</f>
        <v>26815</v>
      </c>
      <c r="L8" s="128">
        <f>L9+L21+L28+L32+L42</f>
        <v>12819</v>
      </c>
      <c r="M8" s="29">
        <f aca="true" t="shared" si="1" ref="M8:M13">L8*100/K8</f>
        <v>47.8053328360992</v>
      </c>
      <c r="N8" s="29"/>
      <c r="O8" s="29"/>
      <c r="P8" s="29"/>
      <c r="Q8" s="128">
        <f>Q9+Q21+Q28+Q32+Q42+Q46</f>
        <v>4430</v>
      </c>
      <c r="R8" s="128">
        <f>R9+R21+R28+R32+R42+R46</f>
        <v>2251</v>
      </c>
      <c r="S8" s="37">
        <f>R8*100/Q8</f>
        <v>50.81264108352144</v>
      </c>
      <c r="T8" s="37"/>
      <c r="U8" s="37"/>
      <c r="V8" s="37"/>
      <c r="W8" s="4"/>
      <c r="X8" s="4"/>
      <c r="Y8" s="3"/>
      <c r="Z8" s="3">
        <v>26</v>
      </c>
      <c r="AA8" s="3">
        <v>13</v>
      </c>
      <c r="AB8" s="55">
        <f>AA8*100/Z8</f>
        <v>50</v>
      </c>
      <c r="AC8" s="40">
        <v>375</v>
      </c>
      <c r="AD8" s="40">
        <v>200</v>
      </c>
      <c r="AE8" s="102">
        <f>AD8*100/AC8</f>
        <v>53.333333333333336</v>
      </c>
    </row>
    <row r="9" spans="1:31" ht="15">
      <c r="A9" s="11" t="s">
        <v>1</v>
      </c>
      <c r="B9" s="11">
        <v>202</v>
      </c>
      <c r="C9" s="11">
        <v>202</v>
      </c>
      <c r="D9" s="11">
        <v>100</v>
      </c>
      <c r="E9" s="111">
        <f>E10:F10+E11:F11+E12:F12+E13:F13+E14:F14+E15:F15+E16:F16+E17:F17+E18:F18+E19:F19+E20:F20</f>
        <v>55592</v>
      </c>
      <c r="F9" s="109">
        <f>F10+F12+F11+F13+F14+F15+F16+F17+F19+F18+F20</f>
        <v>27048</v>
      </c>
      <c r="G9" s="44">
        <f t="shared" si="0"/>
        <v>48.65448265937545</v>
      </c>
      <c r="H9" s="44">
        <v>35</v>
      </c>
      <c r="I9" s="44">
        <v>35</v>
      </c>
      <c r="J9" s="44">
        <v>100</v>
      </c>
      <c r="K9" s="129">
        <f>K10+K11+K12+K13+K14+K15+K16+K17+K18+K19+K20</f>
        <v>20884</v>
      </c>
      <c r="L9" s="128">
        <f>L10+L11+L12+L13+L14+L15+L16+L17+L18+L19+L20</f>
        <v>10074</v>
      </c>
      <c r="M9" s="29">
        <f t="shared" si="1"/>
        <v>48.23788546255506</v>
      </c>
      <c r="N9" s="29">
        <v>7</v>
      </c>
      <c r="O9" s="29">
        <v>7</v>
      </c>
      <c r="P9" s="29">
        <v>100</v>
      </c>
      <c r="Q9" s="128">
        <f>Q10+Q11+Q12+Q13+Q14+Q15+Q16+Q17+Q18+Q19+Q20</f>
        <v>2912</v>
      </c>
      <c r="R9" s="128">
        <f>R10+R11+R12+R13+R14+R15+R16+R17+R18+R19+R20</f>
        <v>1457</v>
      </c>
      <c r="S9" s="37">
        <f>R9*100/Q9</f>
        <v>50.03434065934066</v>
      </c>
      <c r="T9" s="37"/>
      <c r="U9" s="37"/>
      <c r="V9" s="37"/>
      <c r="W9" s="4"/>
      <c r="X9" s="4"/>
      <c r="Y9" s="3"/>
      <c r="Z9" s="3"/>
      <c r="AA9" s="3"/>
      <c r="AB9" s="55"/>
      <c r="AC9" s="3"/>
      <c r="AD9" s="3"/>
      <c r="AE9" s="3"/>
    </row>
    <row r="10" spans="1:31" ht="76.5">
      <c r="A10" s="12" t="s">
        <v>45</v>
      </c>
      <c r="B10" s="53">
        <v>183</v>
      </c>
      <c r="C10" s="53">
        <v>183</v>
      </c>
      <c r="D10" s="54">
        <f>+C10*100/B10</f>
        <v>100</v>
      </c>
      <c r="E10" s="5">
        <v>16272</v>
      </c>
      <c r="F10" s="14">
        <v>7873</v>
      </c>
      <c r="G10" s="45">
        <f t="shared" si="0"/>
        <v>48.383726647000984</v>
      </c>
      <c r="H10" s="45">
        <v>35</v>
      </c>
      <c r="I10" s="45">
        <v>35</v>
      </c>
      <c r="J10" s="45">
        <f>I10*100/H10</f>
        <v>100</v>
      </c>
      <c r="K10" s="127">
        <v>4576</v>
      </c>
      <c r="L10" s="127">
        <v>2133</v>
      </c>
      <c r="M10" s="31">
        <f t="shared" si="1"/>
        <v>46.61276223776224</v>
      </c>
      <c r="N10" s="31">
        <v>6</v>
      </c>
      <c r="O10" s="31">
        <v>6</v>
      </c>
      <c r="P10" s="31">
        <f>O10*100/N10</f>
        <v>100</v>
      </c>
      <c r="Q10" s="127">
        <v>312</v>
      </c>
      <c r="R10" s="127">
        <v>207</v>
      </c>
      <c r="S10" s="38">
        <f>R10*100/Q10</f>
        <v>66.34615384615384</v>
      </c>
      <c r="T10" s="52"/>
      <c r="U10" s="52"/>
      <c r="V10" s="52"/>
      <c r="W10" s="7"/>
      <c r="X10" s="7"/>
      <c r="Y10" s="7"/>
      <c r="Z10" s="7"/>
      <c r="AA10" s="7"/>
      <c r="AB10" s="7"/>
      <c r="AC10" s="7"/>
      <c r="AD10" s="7"/>
      <c r="AE10" s="7"/>
    </row>
    <row r="11" spans="1:31" ht="12.75">
      <c r="A11" s="13" t="s">
        <v>46</v>
      </c>
      <c r="B11" s="23">
        <v>161</v>
      </c>
      <c r="C11" s="13">
        <v>161</v>
      </c>
      <c r="D11" s="54">
        <f aca="true" t="shared" si="2" ref="D11:D50">+C11*100/B11</f>
        <v>100</v>
      </c>
      <c r="E11" s="5">
        <v>13676</v>
      </c>
      <c r="F11" s="14">
        <v>6918</v>
      </c>
      <c r="G11" s="45">
        <f t="shared" si="0"/>
        <v>50.584966364434045</v>
      </c>
      <c r="H11" s="45">
        <v>35</v>
      </c>
      <c r="I11" s="45">
        <v>35</v>
      </c>
      <c r="J11" s="45">
        <f aca="true" t="shared" si="3" ref="J11:J45">I11*100/H11</f>
        <v>100</v>
      </c>
      <c r="K11" s="127">
        <v>3588</v>
      </c>
      <c r="L11" s="127">
        <v>1572</v>
      </c>
      <c r="M11" s="31">
        <f t="shared" si="1"/>
        <v>43.812709030100336</v>
      </c>
      <c r="N11" s="31">
        <v>5</v>
      </c>
      <c r="O11" s="31">
        <v>5</v>
      </c>
      <c r="P11" s="31">
        <f>O11*100/N11</f>
        <v>100</v>
      </c>
      <c r="Q11" s="127">
        <v>520</v>
      </c>
      <c r="R11" s="127">
        <v>224</v>
      </c>
      <c r="S11" s="38">
        <f>R11*100/Q11</f>
        <v>43.07692307692308</v>
      </c>
      <c r="T11" s="38"/>
      <c r="U11" s="38"/>
      <c r="V11" s="38"/>
      <c r="W11" s="6"/>
      <c r="X11" s="6"/>
      <c r="Y11" s="6"/>
      <c r="Z11" s="6"/>
      <c r="AA11" s="6"/>
      <c r="AB11" s="6"/>
      <c r="AC11" s="6"/>
      <c r="AD11" s="6"/>
      <c r="AE11" s="6"/>
    </row>
    <row r="12" spans="1:31" ht="51">
      <c r="A12" s="13" t="s">
        <v>47</v>
      </c>
      <c r="B12" s="23">
        <v>202</v>
      </c>
      <c r="C12" s="13">
        <v>202</v>
      </c>
      <c r="D12" s="54">
        <f t="shared" si="2"/>
        <v>100</v>
      </c>
      <c r="E12" s="5">
        <v>4848</v>
      </c>
      <c r="F12" s="14">
        <v>2324</v>
      </c>
      <c r="G12" s="45">
        <f t="shared" si="0"/>
        <v>47.93729372937294</v>
      </c>
      <c r="H12" s="45">
        <v>35</v>
      </c>
      <c r="I12" s="45">
        <v>35</v>
      </c>
      <c r="J12" s="45">
        <f t="shared" si="3"/>
        <v>100</v>
      </c>
      <c r="K12" s="127">
        <v>840</v>
      </c>
      <c r="L12" s="127">
        <v>421</v>
      </c>
      <c r="M12" s="31">
        <f t="shared" si="1"/>
        <v>50.11904761904762</v>
      </c>
      <c r="N12" s="31"/>
      <c r="O12" s="31"/>
      <c r="P12" s="31"/>
      <c r="Q12" s="127"/>
      <c r="R12" s="107"/>
      <c r="S12" s="38"/>
      <c r="T12" s="38"/>
      <c r="U12" s="38"/>
      <c r="V12" s="38"/>
      <c r="W12" s="6"/>
      <c r="X12" s="6"/>
      <c r="Y12" s="6"/>
      <c r="Z12" s="6"/>
      <c r="AA12" s="6"/>
      <c r="AB12" s="6"/>
      <c r="AC12" s="6"/>
      <c r="AD12" s="6"/>
      <c r="AE12" s="6"/>
    </row>
    <row r="13" spans="1:31" ht="51">
      <c r="A13" s="15" t="s">
        <v>48</v>
      </c>
      <c r="B13" s="12">
        <v>49</v>
      </c>
      <c r="C13" s="15">
        <v>49</v>
      </c>
      <c r="D13" s="54">
        <f t="shared" si="2"/>
        <v>100</v>
      </c>
      <c r="E13" s="5">
        <v>588</v>
      </c>
      <c r="F13" s="14">
        <v>282</v>
      </c>
      <c r="G13" s="45">
        <f t="shared" si="0"/>
        <v>47.95918367346939</v>
      </c>
      <c r="H13" s="45">
        <v>24</v>
      </c>
      <c r="I13" s="45">
        <v>24</v>
      </c>
      <c r="J13" s="45">
        <f t="shared" si="3"/>
        <v>100</v>
      </c>
      <c r="K13" s="127">
        <v>288</v>
      </c>
      <c r="L13" s="127">
        <v>132</v>
      </c>
      <c r="M13" s="31">
        <f t="shared" si="1"/>
        <v>45.833333333333336</v>
      </c>
      <c r="N13" s="31"/>
      <c r="O13" s="31"/>
      <c r="P13" s="31"/>
      <c r="Q13" s="127"/>
      <c r="R13" s="107"/>
      <c r="S13" s="38"/>
      <c r="T13" s="38"/>
      <c r="U13" s="38"/>
      <c r="V13" s="38"/>
      <c r="W13" s="6"/>
      <c r="X13" s="6"/>
      <c r="Y13" s="6"/>
      <c r="Z13" s="6"/>
      <c r="AA13" s="6"/>
      <c r="AB13" s="6"/>
      <c r="AC13" s="6"/>
      <c r="AD13" s="6"/>
      <c r="AE13" s="6"/>
    </row>
    <row r="14" spans="1:31" ht="63.75">
      <c r="A14" s="15" t="s">
        <v>49</v>
      </c>
      <c r="B14" s="12"/>
      <c r="C14" s="15"/>
      <c r="D14" s="54"/>
      <c r="E14" s="110"/>
      <c r="F14" s="105"/>
      <c r="G14" s="45"/>
      <c r="H14" s="45"/>
      <c r="I14" s="45"/>
      <c r="J14" s="45"/>
      <c r="K14" s="107"/>
      <c r="L14" s="107"/>
      <c r="M14" s="31"/>
      <c r="N14" s="31"/>
      <c r="O14" s="31"/>
      <c r="P14" s="31"/>
      <c r="Q14" s="127"/>
      <c r="R14" s="107"/>
      <c r="S14" s="38"/>
      <c r="T14" s="38"/>
      <c r="U14" s="38"/>
      <c r="V14" s="38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>
      <c r="A15" s="15" t="s">
        <v>50</v>
      </c>
      <c r="B15" s="12">
        <v>138</v>
      </c>
      <c r="C15" s="15">
        <v>138</v>
      </c>
      <c r="D15" s="54">
        <f t="shared" si="2"/>
        <v>100</v>
      </c>
      <c r="E15" s="5">
        <v>276</v>
      </c>
      <c r="F15" s="14">
        <v>132</v>
      </c>
      <c r="G15" s="45">
        <f>F15*100/E15</f>
        <v>47.82608695652174</v>
      </c>
      <c r="H15" s="45">
        <v>24</v>
      </c>
      <c r="I15" s="45">
        <v>24</v>
      </c>
      <c r="J15" s="45">
        <f t="shared" si="3"/>
        <v>100</v>
      </c>
      <c r="K15" s="127">
        <v>48</v>
      </c>
      <c r="L15" s="127">
        <v>29</v>
      </c>
      <c r="M15" s="31">
        <f>L15*100/K15</f>
        <v>60.416666666666664</v>
      </c>
      <c r="N15" s="31"/>
      <c r="O15" s="31"/>
      <c r="P15" s="31"/>
      <c r="Q15" s="127"/>
      <c r="R15" s="107"/>
      <c r="S15" s="38"/>
      <c r="T15" s="38"/>
      <c r="U15" s="38"/>
      <c r="V15" s="38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>
      <c r="A16" s="15" t="s">
        <v>51</v>
      </c>
      <c r="B16" s="12"/>
      <c r="C16" s="15"/>
      <c r="D16" s="54"/>
      <c r="E16" s="110"/>
      <c r="F16" s="105"/>
      <c r="G16" s="45"/>
      <c r="H16" s="45"/>
      <c r="I16" s="45"/>
      <c r="J16" s="45"/>
      <c r="K16" s="107"/>
      <c r="L16" s="107"/>
      <c r="M16" s="31"/>
      <c r="N16" s="31">
        <v>7</v>
      </c>
      <c r="O16" s="31">
        <v>7</v>
      </c>
      <c r="P16" s="31">
        <f>O16*100/N16</f>
        <v>100</v>
      </c>
      <c r="Q16" s="127">
        <v>936</v>
      </c>
      <c r="R16" s="127">
        <v>477</v>
      </c>
      <c r="S16" s="38">
        <f>R16*100/Q16</f>
        <v>50.96153846153846</v>
      </c>
      <c r="T16" s="38"/>
      <c r="U16" s="38"/>
      <c r="V16" s="38"/>
      <c r="W16" s="6"/>
      <c r="X16" s="6"/>
      <c r="Y16" s="6"/>
      <c r="Z16" s="6"/>
      <c r="AA16" s="6"/>
      <c r="AB16" s="6"/>
      <c r="AC16" s="6"/>
      <c r="AD16" s="6"/>
      <c r="AE16" s="6"/>
    </row>
    <row r="17" spans="1:31" ht="12.75">
      <c r="A17" s="15" t="s">
        <v>52</v>
      </c>
      <c r="B17" s="12">
        <v>166</v>
      </c>
      <c r="C17" s="15">
        <v>166</v>
      </c>
      <c r="D17" s="54">
        <f t="shared" si="2"/>
        <v>100</v>
      </c>
      <c r="E17" s="5">
        <v>3984</v>
      </c>
      <c r="F17" s="14">
        <v>1886</v>
      </c>
      <c r="G17" s="45">
        <f aca="true" t="shared" si="4" ref="G17:G25">F17*100/E17</f>
        <v>47.33935742971887</v>
      </c>
      <c r="H17" s="45">
        <v>35</v>
      </c>
      <c r="I17" s="45">
        <v>35</v>
      </c>
      <c r="J17" s="45">
        <f t="shared" si="3"/>
        <v>100</v>
      </c>
      <c r="K17" s="127">
        <v>816</v>
      </c>
      <c r="L17" s="127">
        <v>386</v>
      </c>
      <c r="M17" s="31">
        <f aca="true" t="shared" si="5" ref="M17:M22">L17*100/K17</f>
        <v>47.30392156862745</v>
      </c>
      <c r="N17" s="31"/>
      <c r="O17" s="31"/>
      <c r="P17" s="31"/>
      <c r="Q17" s="127"/>
      <c r="R17" s="107"/>
      <c r="S17" s="38"/>
      <c r="T17" s="38"/>
      <c r="U17" s="38"/>
      <c r="V17" s="38"/>
      <c r="W17" s="6"/>
      <c r="X17" s="6"/>
      <c r="Y17" s="6"/>
      <c r="Z17" s="6"/>
      <c r="AA17" s="6"/>
      <c r="AB17" s="6"/>
      <c r="AC17" s="6"/>
      <c r="AD17" s="6"/>
      <c r="AE17" s="6"/>
    </row>
    <row r="18" spans="1:31" ht="12.75">
      <c r="A18" s="13" t="s">
        <v>4</v>
      </c>
      <c r="B18" s="23">
        <v>79</v>
      </c>
      <c r="C18" s="13">
        <v>79</v>
      </c>
      <c r="D18" s="54">
        <f t="shared" si="2"/>
        <v>100</v>
      </c>
      <c r="E18" s="5">
        <v>7488</v>
      </c>
      <c r="F18" s="14">
        <v>3684</v>
      </c>
      <c r="G18" s="45">
        <f t="shared" si="4"/>
        <v>49.19871794871795</v>
      </c>
      <c r="H18" s="45">
        <v>35</v>
      </c>
      <c r="I18" s="45">
        <v>35</v>
      </c>
      <c r="J18" s="45">
        <f t="shared" si="3"/>
        <v>100</v>
      </c>
      <c r="K18" s="127">
        <v>4316</v>
      </c>
      <c r="L18" s="127">
        <v>2484</v>
      </c>
      <c r="M18" s="31">
        <f t="shared" si="5"/>
        <v>57.553290083410566</v>
      </c>
      <c r="N18" s="31">
        <v>4</v>
      </c>
      <c r="O18" s="31">
        <v>4</v>
      </c>
      <c r="P18" s="31">
        <f>O18*100/N18</f>
        <v>100</v>
      </c>
      <c r="Q18" s="127">
        <v>520</v>
      </c>
      <c r="R18" s="127">
        <v>233</v>
      </c>
      <c r="S18" s="38">
        <f>R18*100/Q18</f>
        <v>44.80769230769231</v>
      </c>
      <c r="T18" s="38"/>
      <c r="U18" s="38"/>
      <c r="V18" s="38"/>
      <c r="W18" s="6"/>
      <c r="X18" s="6"/>
      <c r="Y18" s="6"/>
      <c r="Z18" s="6"/>
      <c r="AA18" s="6"/>
      <c r="AB18" s="6"/>
      <c r="AC18" s="6"/>
      <c r="AD18" s="6"/>
      <c r="AE18" s="6"/>
    </row>
    <row r="19" spans="1:31" ht="51">
      <c r="A19" s="15" t="s">
        <v>2</v>
      </c>
      <c r="B19" s="12">
        <v>79</v>
      </c>
      <c r="C19" s="15">
        <v>79</v>
      </c>
      <c r="D19" s="54">
        <f t="shared" si="2"/>
        <v>100</v>
      </c>
      <c r="E19" s="5">
        <v>7488</v>
      </c>
      <c r="F19" s="14">
        <v>3472</v>
      </c>
      <c r="G19" s="45">
        <f t="shared" si="4"/>
        <v>46.36752136752137</v>
      </c>
      <c r="H19" s="45">
        <v>35</v>
      </c>
      <c r="I19" s="45">
        <v>35</v>
      </c>
      <c r="J19" s="45">
        <f t="shared" si="3"/>
        <v>100</v>
      </c>
      <c r="K19" s="127">
        <v>6136</v>
      </c>
      <c r="L19" s="127">
        <v>2789</v>
      </c>
      <c r="M19" s="31">
        <f t="shared" si="5"/>
        <v>45.45306388526728</v>
      </c>
      <c r="N19" s="31">
        <v>5</v>
      </c>
      <c r="O19" s="31">
        <v>5</v>
      </c>
      <c r="P19" s="31">
        <f>O19*100/N19</f>
        <v>100</v>
      </c>
      <c r="Q19" s="127">
        <v>624</v>
      </c>
      <c r="R19" s="127">
        <v>316</v>
      </c>
      <c r="S19" s="38">
        <f>R19*100/Q19</f>
        <v>50.64102564102564</v>
      </c>
      <c r="T19" s="38"/>
      <c r="U19" s="38"/>
      <c r="V19" s="38"/>
      <c r="W19" s="6"/>
      <c r="X19" s="6"/>
      <c r="Y19" s="6"/>
      <c r="Z19" s="6"/>
      <c r="AA19" s="6"/>
      <c r="AB19" s="6"/>
      <c r="AC19" s="6"/>
      <c r="AD19" s="6"/>
      <c r="AE19" s="6"/>
    </row>
    <row r="20" spans="1:31" ht="38.25">
      <c r="A20" s="13" t="s">
        <v>3</v>
      </c>
      <c r="B20" s="23">
        <v>81</v>
      </c>
      <c r="C20" s="13">
        <v>81</v>
      </c>
      <c r="D20" s="54">
        <f t="shared" si="2"/>
        <v>100</v>
      </c>
      <c r="E20" s="5">
        <v>972</v>
      </c>
      <c r="F20" s="14">
        <v>477</v>
      </c>
      <c r="G20" s="45">
        <f t="shared" si="4"/>
        <v>49.074074074074076</v>
      </c>
      <c r="H20" s="45">
        <v>23</v>
      </c>
      <c r="I20" s="45">
        <v>23</v>
      </c>
      <c r="J20" s="45">
        <f t="shared" si="3"/>
        <v>100</v>
      </c>
      <c r="K20" s="127">
        <v>276</v>
      </c>
      <c r="L20" s="127">
        <v>128</v>
      </c>
      <c r="M20" s="31">
        <f t="shared" si="5"/>
        <v>46.3768115942029</v>
      </c>
      <c r="N20" s="31"/>
      <c r="O20" s="31"/>
      <c r="P20" s="31"/>
      <c r="Q20" s="127"/>
      <c r="R20" s="107"/>
      <c r="S20" s="38"/>
      <c r="T20" s="38"/>
      <c r="U20" s="38"/>
      <c r="V20" s="38"/>
      <c r="W20" s="6"/>
      <c r="X20" s="6"/>
      <c r="Y20" s="6"/>
      <c r="Z20" s="6"/>
      <c r="AA20" s="6"/>
      <c r="AB20" s="6"/>
      <c r="AC20" s="6"/>
      <c r="AD20" s="6"/>
      <c r="AE20" s="6"/>
    </row>
    <row r="21" spans="1:31" ht="12.75">
      <c r="A21" s="2" t="s">
        <v>5</v>
      </c>
      <c r="B21" s="112">
        <v>143</v>
      </c>
      <c r="C21" s="2">
        <v>143</v>
      </c>
      <c r="D21" s="54">
        <v>100</v>
      </c>
      <c r="E21" s="111">
        <f>E22+E23+E24+E25+E26+E27</f>
        <v>22560</v>
      </c>
      <c r="F21" s="57">
        <f>F22+F23+F24+F25+F26+F27</f>
        <v>11202</v>
      </c>
      <c r="G21" s="46">
        <f t="shared" si="4"/>
        <v>49.65425531914894</v>
      </c>
      <c r="H21" s="46">
        <v>35</v>
      </c>
      <c r="I21" s="46">
        <v>35</v>
      </c>
      <c r="J21" s="45">
        <v>100</v>
      </c>
      <c r="K21" s="130">
        <f>K22+K23+K24+K25+K26+K27</f>
        <v>5304</v>
      </c>
      <c r="L21" s="130">
        <f>L22+L23+L24+L25+L26+L27</f>
        <v>2394</v>
      </c>
      <c r="M21" s="33">
        <f t="shared" si="5"/>
        <v>45.13574660633484</v>
      </c>
      <c r="N21" s="33">
        <v>9</v>
      </c>
      <c r="O21" s="33">
        <v>9</v>
      </c>
      <c r="P21" s="31">
        <v>100</v>
      </c>
      <c r="Q21" s="130">
        <f>Q22+Q23+Q24+Q25+Q26+Q27</f>
        <v>1248</v>
      </c>
      <c r="R21" s="130">
        <f>R22+R23+R24+R25+R26+R27</f>
        <v>651</v>
      </c>
      <c r="S21" s="39">
        <f>R21*100/Q21</f>
        <v>52.16346153846154</v>
      </c>
      <c r="T21" s="39"/>
      <c r="U21" s="39"/>
      <c r="V21" s="39"/>
      <c r="W21" s="8"/>
      <c r="X21" s="8"/>
      <c r="Y21" s="6"/>
      <c r="Z21" s="6"/>
      <c r="AA21" s="6"/>
      <c r="AB21" s="6"/>
      <c r="AC21" s="6"/>
      <c r="AD21" s="6"/>
      <c r="AE21" s="6"/>
    </row>
    <row r="22" spans="1:31" ht="89.25">
      <c r="A22" s="16" t="s">
        <v>6</v>
      </c>
      <c r="B22" s="113">
        <v>128</v>
      </c>
      <c r="C22" s="16">
        <v>128</v>
      </c>
      <c r="D22" s="54">
        <f t="shared" si="2"/>
        <v>100</v>
      </c>
      <c r="E22" s="5">
        <v>6656</v>
      </c>
      <c r="F22" s="14">
        <v>3503</v>
      </c>
      <c r="G22" s="47">
        <f t="shared" si="4"/>
        <v>52.62920673076923</v>
      </c>
      <c r="H22" s="47">
        <v>32</v>
      </c>
      <c r="I22" s="47">
        <v>32</v>
      </c>
      <c r="J22" s="45">
        <f t="shared" si="3"/>
        <v>100</v>
      </c>
      <c r="K22" s="127">
        <v>1664</v>
      </c>
      <c r="L22" s="127">
        <v>787</v>
      </c>
      <c r="M22" s="31">
        <f t="shared" si="5"/>
        <v>47.29567307692308</v>
      </c>
      <c r="N22" s="31">
        <v>6</v>
      </c>
      <c r="O22" s="31">
        <v>6</v>
      </c>
      <c r="P22" s="31">
        <f>O22*100/N22</f>
        <v>100</v>
      </c>
      <c r="Q22" s="127">
        <v>312</v>
      </c>
      <c r="R22" s="127">
        <v>226</v>
      </c>
      <c r="S22" s="38">
        <f>R22*100/Q22</f>
        <v>72.43589743589743</v>
      </c>
      <c r="T22" s="38"/>
      <c r="U22" s="38"/>
      <c r="V22" s="38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>
      <c r="A23" s="17" t="s">
        <v>7</v>
      </c>
      <c r="B23" s="114" t="s">
        <v>61</v>
      </c>
      <c r="C23" s="17" t="s">
        <v>61</v>
      </c>
      <c r="D23" s="54">
        <f t="shared" si="2"/>
        <v>100</v>
      </c>
      <c r="E23" s="5">
        <v>114</v>
      </c>
      <c r="F23" s="14">
        <v>52</v>
      </c>
      <c r="G23" s="47">
        <f t="shared" si="4"/>
        <v>45.6140350877193</v>
      </c>
      <c r="H23" s="47"/>
      <c r="I23" s="47"/>
      <c r="J23" s="45"/>
      <c r="K23" s="107"/>
      <c r="L23" s="107"/>
      <c r="M23" s="31"/>
      <c r="N23" s="31"/>
      <c r="O23" s="31"/>
      <c r="P23" s="31"/>
      <c r="Q23" s="127"/>
      <c r="R23" s="127"/>
      <c r="S23" s="38"/>
      <c r="T23" s="38"/>
      <c r="U23" s="38"/>
      <c r="V23" s="38"/>
      <c r="W23" s="6"/>
      <c r="X23" s="6"/>
      <c r="Y23" s="6"/>
      <c r="Z23" s="6"/>
      <c r="AA23" s="6"/>
      <c r="AB23" s="6"/>
      <c r="AC23" s="6"/>
      <c r="AD23" s="6"/>
      <c r="AE23" s="6"/>
    </row>
    <row r="24" spans="1:31" ht="51">
      <c r="A24" s="18" t="s">
        <v>70</v>
      </c>
      <c r="B24" s="115" t="s">
        <v>62</v>
      </c>
      <c r="C24" s="18" t="s">
        <v>62</v>
      </c>
      <c r="D24" s="54">
        <f t="shared" si="2"/>
        <v>100</v>
      </c>
      <c r="E24" s="5">
        <v>14872</v>
      </c>
      <c r="F24" s="14">
        <v>7221</v>
      </c>
      <c r="G24" s="47">
        <f t="shared" si="4"/>
        <v>48.55433028509952</v>
      </c>
      <c r="H24" s="47">
        <v>35</v>
      </c>
      <c r="I24" s="47">
        <v>35</v>
      </c>
      <c r="J24" s="45">
        <f t="shared" si="3"/>
        <v>100</v>
      </c>
      <c r="K24" s="127">
        <v>3640</v>
      </c>
      <c r="L24" s="127">
        <v>1607</v>
      </c>
      <c r="M24" s="31">
        <f>L24*100/K24</f>
        <v>44.14835164835165</v>
      </c>
      <c r="N24" s="31">
        <v>9</v>
      </c>
      <c r="O24" s="31">
        <v>9</v>
      </c>
      <c r="P24" s="31">
        <f>O24*100/N24</f>
        <v>100</v>
      </c>
      <c r="Q24" s="127">
        <v>936</v>
      </c>
      <c r="R24" s="127">
        <v>425</v>
      </c>
      <c r="S24" s="38">
        <f>R24*100/Q24</f>
        <v>45.4059829059829</v>
      </c>
      <c r="T24" s="38"/>
      <c r="U24" s="38"/>
      <c r="V24" s="38"/>
      <c r="W24" s="6"/>
      <c r="X24" s="6"/>
      <c r="Y24" s="6"/>
      <c r="Z24" s="6"/>
      <c r="AA24" s="6"/>
      <c r="AB24" s="6"/>
      <c r="AC24" s="6"/>
      <c r="AD24" s="6"/>
      <c r="AE24" s="6"/>
    </row>
    <row r="25" spans="1:31" ht="38.25">
      <c r="A25" s="19" t="s">
        <v>8</v>
      </c>
      <c r="B25" s="116">
        <v>17</v>
      </c>
      <c r="C25" s="19">
        <v>17</v>
      </c>
      <c r="D25" s="54">
        <f t="shared" si="2"/>
        <v>100</v>
      </c>
      <c r="E25" s="5">
        <v>884</v>
      </c>
      <c r="F25" s="14">
        <v>408</v>
      </c>
      <c r="G25" s="47">
        <f t="shared" si="4"/>
        <v>46.15384615384615</v>
      </c>
      <c r="H25" s="47"/>
      <c r="I25" s="47"/>
      <c r="J25" s="45"/>
      <c r="K25" s="107"/>
      <c r="L25" s="107"/>
      <c r="M25" s="31"/>
      <c r="N25" s="31"/>
      <c r="O25" s="31"/>
      <c r="P25" s="31"/>
      <c r="Q25" s="127"/>
      <c r="R25" s="107"/>
      <c r="S25" s="38"/>
      <c r="T25" s="38"/>
      <c r="U25" s="38"/>
      <c r="V25" s="38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>
      <c r="A26" s="16" t="s">
        <v>9</v>
      </c>
      <c r="B26" s="113"/>
      <c r="C26" s="16"/>
      <c r="D26" s="54"/>
      <c r="E26" s="110"/>
      <c r="F26" s="105"/>
      <c r="G26" s="47"/>
      <c r="H26" s="47"/>
      <c r="I26" s="47"/>
      <c r="J26" s="45"/>
      <c r="K26" s="107"/>
      <c r="L26" s="107"/>
      <c r="M26" s="31"/>
      <c r="N26" s="31"/>
      <c r="O26" s="31"/>
      <c r="P26" s="31"/>
      <c r="Q26" s="107"/>
      <c r="R26" s="107"/>
      <c r="S26" s="38"/>
      <c r="T26" s="38"/>
      <c r="U26" s="38"/>
      <c r="V26" s="38"/>
      <c r="W26" s="6"/>
      <c r="X26" s="6"/>
      <c r="Y26" s="6"/>
      <c r="Z26" s="6"/>
      <c r="AA26" s="6"/>
      <c r="AB26" s="6"/>
      <c r="AC26" s="6"/>
      <c r="AD26" s="6"/>
      <c r="AE26" s="6"/>
    </row>
    <row r="27" spans="1:31" ht="89.25">
      <c r="A27" s="19" t="s">
        <v>10</v>
      </c>
      <c r="B27" s="116">
        <v>17</v>
      </c>
      <c r="C27" s="19">
        <v>17</v>
      </c>
      <c r="D27" s="54">
        <f t="shared" si="2"/>
        <v>100</v>
      </c>
      <c r="E27" s="5">
        <v>34</v>
      </c>
      <c r="F27" s="14">
        <v>18</v>
      </c>
      <c r="G27" s="47">
        <f>F27*100/E27</f>
        <v>52.94117647058823</v>
      </c>
      <c r="H27" s="47"/>
      <c r="I27" s="47"/>
      <c r="J27" s="45"/>
      <c r="K27" s="107"/>
      <c r="L27" s="107"/>
      <c r="M27" s="31"/>
      <c r="N27" s="31"/>
      <c r="O27" s="31"/>
      <c r="P27" s="31"/>
      <c r="Q27" s="107"/>
      <c r="R27" s="107"/>
      <c r="S27" s="38"/>
      <c r="T27" s="38"/>
      <c r="U27" s="38"/>
      <c r="V27" s="38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>
      <c r="A28" s="9" t="s">
        <v>11</v>
      </c>
      <c r="B28" s="117">
        <v>146</v>
      </c>
      <c r="C28" s="9">
        <v>146</v>
      </c>
      <c r="D28" s="54">
        <v>100</v>
      </c>
      <c r="E28" s="125">
        <f>E29+E30+E31</f>
        <v>1752</v>
      </c>
      <c r="F28" s="58">
        <f>F29+F30+F31</f>
        <v>983</v>
      </c>
      <c r="G28" s="48">
        <f>F28*100/E28</f>
        <v>56.10730593607306</v>
      </c>
      <c r="H28" s="131">
        <v>32</v>
      </c>
      <c r="I28" s="48">
        <v>32</v>
      </c>
      <c r="J28" s="45">
        <v>100</v>
      </c>
      <c r="K28" s="130">
        <f>K29+K30+K31</f>
        <v>384</v>
      </c>
      <c r="L28" s="130">
        <f>L29+L30+L31</f>
        <v>207</v>
      </c>
      <c r="M28" s="33">
        <f>L28*100/K28</f>
        <v>53.90625</v>
      </c>
      <c r="N28" s="33">
        <v>11</v>
      </c>
      <c r="O28" s="33">
        <v>11</v>
      </c>
      <c r="P28" s="31">
        <v>100</v>
      </c>
      <c r="Q28" s="130">
        <f>Q29+Q30+Q31</f>
        <v>132</v>
      </c>
      <c r="R28" s="130">
        <f>R29+R30+R31</f>
        <v>58</v>
      </c>
      <c r="S28" s="39">
        <f>R28*100/Q28</f>
        <v>43.93939393939394</v>
      </c>
      <c r="T28" s="39"/>
      <c r="U28" s="39"/>
      <c r="V28" s="39"/>
      <c r="W28" s="8"/>
      <c r="X28" s="8"/>
      <c r="Y28" s="6"/>
      <c r="Z28" s="6"/>
      <c r="AA28" s="6"/>
      <c r="AB28" s="6"/>
      <c r="AC28" s="6"/>
      <c r="AD28" s="6"/>
      <c r="AE28" s="6"/>
    </row>
    <row r="29" spans="1:31" ht="38.25">
      <c r="A29" s="13" t="s">
        <v>12</v>
      </c>
      <c r="B29" s="23"/>
      <c r="C29" s="13"/>
      <c r="D29" s="54"/>
      <c r="E29" s="5"/>
      <c r="F29" s="14"/>
      <c r="G29" s="47"/>
      <c r="H29" s="47"/>
      <c r="I29" s="47"/>
      <c r="J29" s="45"/>
      <c r="K29" s="127"/>
      <c r="L29" s="127"/>
      <c r="M29" s="31"/>
      <c r="N29" s="31"/>
      <c r="O29" s="31"/>
      <c r="P29" s="31"/>
      <c r="Q29" s="127"/>
      <c r="R29" s="127"/>
      <c r="S29" s="38"/>
      <c r="T29" s="38"/>
      <c r="U29" s="38"/>
      <c r="V29" s="38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.75">
      <c r="A30" s="20" t="s">
        <v>13</v>
      </c>
      <c r="B30" s="118">
        <v>146</v>
      </c>
      <c r="C30" s="20">
        <v>146</v>
      </c>
      <c r="D30" s="54">
        <f t="shared" si="2"/>
        <v>100</v>
      </c>
      <c r="E30" s="5">
        <v>1752</v>
      </c>
      <c r="F30" s="14">
        <v>983</v>
      </c>
      <c r="G30" s="47">
        <f>F30*100/E30</f>
        <v>56.10730593607306</v>
      </c>
      <c r="H30" s="47">
        <v>32</v>
      </c>
      <c r="I30" s="47">
        <v>32</v>
      </c>
      <c r="J30" s="45">
        <f t="shared" si="3"/>
        <v>100</v>
      </c>
      <c r="K30" s="127">
        <v>384</v>
      </c>
      <c r="L30" s="127">
        <v>207</v>
      </c>
      <c r="M30" s="31">
        <f>L30*100/K30</f>
        <v>53.90625</v>
      </c>
      <c r="N30" s="31">
        <v>11</v>
      </c>
      <c r="O30" s="31">
        <v>11</v>
      </c>
      <c r="P30" s="31">
        <f>O30*100/N30</f>
        <v>100</v>
      </c>
      <c r="Q30" s="127">
        <v>132</v>
      </c>
      <c r="R30" s="127">
        <v>58</v>
      </c>
      <c r="S30" s="38">
        <f>R30*100/Q30</f>
        <v>43.93939393939394</v>
      </c>
      <c r="T30" s="38"/>
      <c r="U30" s="38"/>
      <c r="V30" s="38"/>
      <c r="W30" s="6"/>
      <c r="X30" s="6"/>
      <c r="Y30" s="6"/>
      <c r="Z30" s="6"/>
      <c r="AA30" s="6"/>
      <c r="AB30" s="6"/>
      <c r="AC30" s="6"/>
      <c r="AD30" s="6"/>
      <c r="AE30" s="6"/>
    </row>
    <row r="31" spans="1:31" ht="51">
      <c r="A31" s="21" t="s">
        <v>14</v>
      </c>
      <c r="B31" s="119"/>
      <c r="C31" s="21"/>
      <c r="D31" s="54"/>
      <c r="E31" s="110"/>
      <c r="F31" s="105"/>
      <c r="G31" s="47"/>
      <c r="H31" s="47"/>
      <c r="I31" s="47"/>
      <c r="J31" s="45"/>
      <c r="K31" s="107"/>
      <c r="L31" s="107"/>
      <c r="M31" s="31"/>
      <c r="N31" s="31"/>
      <c r="O31" s="31"/>
      <c r="P31" s="31"/>
      <c r="Q31" s="127"/>
      <c r="R31" s="127"/>
      <c r="S31" s="38"/>
      <c r="T31" s="38"/>
      <c r="U31" s="38"/>
      <c r="V31" s="38"/>
      <c r="W31" s="6"/>
      <c r="X31" s="6"/>
      <c r="Y31" s="6"/>
      <c r="Z31" s="6"/>
      <c r="AA31" s="6"/>
      <c r="AB31" s="6"/>
      <c r="AC31" s="6"/>
      <c r="AD31" s="6"/>
      <c r="AE31" s="6"/>
    </row>
    <row r="32" spans="1:31" ht="12.75">
      <c r="A32" s="9" t="s">
        <v>15</v>
      </c>
      <c r="B32" s="117">
        <v>127</v>
      </c>
      <c r="C32" s="9">
        <v>127</v>
      </c>
      <c r="D32" s="54">
        <v>100</v>
      </c>
      <c r="E32" s="125">
        <f>E33+E34+E35+E36+E37</f>
        <v>508</v>
      </c>
      <c r="F32" s="58">
        <f>F33+F34+F35+F36+F37</f>
        <v>253</v>
      </c>
      <c r="G32" s="48">
        <f>F32*100/E32</f>
        <v>49.803149606299215</v>
      </c>
      <c r="H32" s="48">
        <v>27</v>
      </c>
      <c r="I32" s="48">
        <v>27</v>
      </c>
      <c r="J32" s="45">
        <v>100</v>
      </c>
      <c r="K32" s="130">
        <f>K33+K34+K35+K36+K37</f>
        <v>126</v>
      </c>
      <c r="L32" s="130">
        <f>L33+L34+L35+L36+L37</f>
        <v>67</v>
      </c>
      <c r="M32" s="33">
        <f>L32*100/K32</f>
        <v>53.17460317460318</v>
      </c>
      <c r="N32" s="33">
        <v>12</v>
      </c>
      <c r="O32" s="33">
        <v>12</v>
      </c>
      <c r="P32" s="31">
        <v>100</v>
      </c>
      <c r="Q32" s="130">
        <f>Q33+Q34+Q35+Q36+Q37</f>
        <v>120</v>
      </c>
      <c r="R32" s="130">
        <f>R33+R34+R35+R36+R37</f>
        <v>71</v>
      </c>
      <c r="S32" s="39">
        <f>R32*100/Q32</f>
        <v>59.166666666666664</v>
      </c>
      <c r="T32" s="39"/>
      <c r="U32" s="39"/>
      <c r="V32" s="39"/>
      <c r="W32" s="8"/>
      <c r="X32" s="8"/>
      <c r="Y32" s="6"/>
      <c r="Z32" s="6"/>
      <c r="AA32" s="6"/>
      <c r="AB32" s="6"/>
      <c r="AC32" s="6"/>
      <c r="AD32" s="6"/>
      <c r="AE32" s="6"/>
    </row>
    <row r="33" spans="1:31" ht="89.25">
      <c r="A33" s="21" t="s">
        <v>16</v>
      </c>
      <c r="B33" s="119"/>
      <c r="C33" s="21"/>
      <c r="D33" s="54"/>
      <c r="E33" s="5"/>
      <c r="F33" s="105"/>
      <c r="G33" s="47"/>
      <c r="H33" s="47">
        <v>9</v>
      </c>
      <c r="I33" s="47">
        <v>9</v>
      </c>
      <c r="J33" s="45">
        <f t="shared" si="3"/>
        <v>100</v>
      </c>
      <c r="K33" s="127">
        <v>18</v>
      </c>
      <c r="L33" s="127">
        <v>9</v>
      </c>
      <c r="M33" s="31">
        <f>L33*100/K33</f>
        <v>50</v>
      </c>
      <c r="N33" s="31"/>
      <c r="O33" s="31"/>
      <c r="P33" s="31"/>
      <c r="Q33" s="127"/>
      <c r="R33" s="107"/>
      <c r="S33" s="38"/>
      <c r="T33" s="38"/>
      <c r="U33" s="38"/>
      <c r="V33" s="38"/>
      <c r="W33" s="6"/>
      <c r="X33" s="6"/>
      <c r="Y33" s="6"/>
      <c r="Z33" s="6"/>
      <c r="AA33" s="6"/>
      <c r="AB33" s="6"/>
      <c r="AC33" s="6"/>
      <c r="AD33" s="6"/>
      <c r="AE33" s="6"/>
    </row>
    <row r="34" spans="1:31" ht="76.5">
      <c r="A34" s="21" t="s">
        <v>17</v>
      </c>
      <c r="B34" s="119"/>
      <c r="C34" s="21"/>
      <c r="D34" s="54"/>
      <c r="E34" s="5"/>
      <c r="F34" s="105"/>
      <c r="G34" s="47"/>
      <c r="H34" s="47"/>
      <c r="I34" s="47"/>
      <c r="J34" s="45"/>
      <c r="K34" s="127"/>
      <c r="L34" s="107"/>
      <c r="M34" s="31"/>
      <c r="N34" s="31">
        <v>6</v>
      </c>
      <c r="O34" s="31">
        <v>6</v>
      </c>
      <c r="P34" s="31">
        <f>O34*100/N34</f>
        <v>100</v>
      </c>
      <c r="Q34" s="127">
        <v>72</v>
      </c>
      <c r="R34" s="127">
        <v>38</v>
      </c>
      <c r="S34" s="38">
        <f>R34*100/Q34</f>
        <v>52.77777777777778</v>
      </c>
      <c r="T34" s="38"/>
      <c r="U34" s="38"/>
      <c r="V34" s="38"/>
      <c r="W34" s="6"/>
      <c r="X34" s="6"/>
      <c r="Y34" s="6"/>
      <c r="Z34" s="6"/>
      <c r="AA34" s="6"/>
      <c r="AB34" s="6"/>
      <c r="AC34" s="6"/>
      <c r="AD34" s="6"/>
      <c r="AE34" s="6"/>
    </row>
    <row r="35" spans="1:31" ht="38.25">
      <c r="A35" s="21" t="s">
        <v>18</v>
      </c>
      <c r="B35" s="119"/>
      <c r="C35" s="21"/>
      <c r="D35" s="54"/>
      <c r="E35" s="5"/>
      <c r="F35" s="105"/>
      <c r="G35" s="47"/>
      <c r="H35" s="47"/>
      <c r="I35" s="47"/>
      <c r="J35" s="45"/>
      <c r="K35" s="127"/>
      <c r="L35" s="107"/>
      <c r="M35" s="31"/>
      <c r="N35" s="31"/>
      <c r="O35" s="31"/>
      <c r="P35" s="31"/>
      <c r="Q35" s="127"/>
      <c r="R35" s="107"/>
      <c r="S35" s="38"/>
      <c r="T35" s="38"/>
      <c r="U35" s="38"/>
      <c r="V35" s="38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>
      <c r="A36" s="22" t="s">
        <v>19</v>
      </c>
      <c r="B36" s="120">
        <v>127</v>
      </c>
      <c r="C36" s="22">
        <v>127</v>
      </c>
      <c r="D36" s="54">
        <f t="shared" si="2"/>
        <v>100</v>
      </c>
      <c r="E36" s="5">
        <v>254</v>
      </c>
      <c r="F36" s="14">
        <v>126</v>
      </c>
      <c r="G36" s="47">
        <f>F36*100/E36</f>
        <v>49.60629921259842</v>
      </c>
      <c r="H36" s="47">
        <v>27</v>
      </c>
      <c r="I36" s="47">
        <v>27</v>
      </c>
      <c r="J36" s="45">
        <f t="shared" si="3"/>
        <v>100</v>
      </c>
      <c r="K36" s="127">
        <v>54</v>
      </c>
      <c r="L36" s="127">
        <v>30</v>
      </c>
      <c r="M36" s="31">
        <f>L36*100/K36</f>
        <v>55.55555555555556</v>
      </c>
      <c r="N36" s="31">
        <v>12</v>
      </c>
      <c r="O36" s="31">
        <v>12</v>
      </c>
      <c r="P36" s="31">
        <f>O36*100/N36</f>
        <v>100</v>
      </c>
      <c r="Q36" s="127">
        <v>24</v>
      </c>
      <c r="R36" s="127">
        <v>17</v>
      </c>
      <c r="S36" s="38">
        <f>R36*100/Q36</f>
        <v>70.83333333333333</v>
      </c>
      <c r="T36" s="38"/>
      <c r="U36" s="38"/>
      <c r="V36" s="38"/>
      <c r="W36" s="6"/>
      <c r="X36" s="6"/>
      <c r="Y36" s="6"/>
      <c r="Z36" s="6"/>
      <c r="AA36" s="6"/>
      <c r="AB36" s="6"/>
      <c r="AC36" s="6"/>
      <c r="AD36" s="6"/>
      <c r="AE36" s="6"/>
    </row>
    <row r="37" spans="1:31" ht="38.25">
      <c r="A37" s="23" t="s">
        <v>20</v>
      </c>
      <c r="B37" s="23">
        <v>127</v>
      </c>
      <c r="C37" s="23">
        <v>127</v>
      </c>
      <c r="D37" s="54">
        <f t="shared" si="2"/>
        <v>100</v>
      </c>
      <c r="E37" s="5">
        <v>254</v>
      </c>
      <c r="F37" s="14">
        <v>127</v>
      </c>
      <c r="G37" s="47">
        <f>F37*100/E37</f>
        <v>50</v>
      </c>
      <c r="H37" s="47">
        <v>27</v>
      </c>
      <c r="I37" s="47">
        <v>27</v>
      </c>
      <c r="J37" s="45">
        <f t="shared" si="3"/>
        <v>100</v>
      </c>
      <c r="K37" s="127">
        <v>54</v>
      </c>
      <c r="L37" s="127">
        <v>28</v>
      </c>
      <c r="M37" s="31">
        <f>L37*100/K37</f>
        <v>51.851851851851855</v>
      </c>
      <c r="N37" s="31">
        <v>12</v>
      </c>
      <c r="O37" s="31">
        <v>12</v>
      </c>
      <c r="P37" s="31">
        <f>O37*100/N37</f>
        <v>100</v>
      </c>
      <c r="Q37" s="127">
        <v>24</v>
      </c>
      <c r="R37" s="127">
        <v>16</v>
      </c>
      <c r="S37" s="38">
        <f>R37*100/Q37</f>
        <v>66.66666666666667</v>
      </c>
      <c r="T37" s="38"/>
      <c r="U37" s="38"/>
      <c r="V37" s="38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75">
      <c r="A38" s="9" t="s">
        <v>21</v>
      </c>
      <c r="B38" s="123"/>
      <c r="C38" s="9"/>
      <c r="D38" s="54"/>
      <c r="E38" s="126">
        <v>0</v>
      </c>
      <c r="F38" s="106"/>
      <c r="G38" s="49"/>
      <c r="H38" s="49"/>
      <c r="I38" s="49"/>
      <c r="J38" s="45"/>
      <c r="K38" s="108"/>
      <c r="L38" s="108"/>
      <c r="M38" s="34"/>
      <c r="N38" s="34"/>
      <c r="O38" s="34"/>
      <c r="P38" s="31"/>
      <c r="Q38" s="108"/>
      <c r="R38" s="108"/>
      <c r="S38" s="39"/>
      <c r="T38" s="39"/>
      <c r="U38" s="39"/>
      <c r="V38" s="39"/>
      <c r="W38" s="8"/>
      <c r="X38" s="8"/>
      <c r="Y38" s="6"/>
      <c r="Z38" s="6"/>
      <c r="AA38" s="6"/>
      <c r="AB38" s="6"/>
      <c r="AC38" s="6"/>
      <c r="AD38" s="6"/>
      <c r="AE38" s="6"/>
    </row>
    <row r="39" spans="1:31" ht="51">
      <c r="A39" s="16" t="s">
        <v>22</v>
      </c>
      <c r="B39" s="122"/>
      <c r="C39" s="16"/>
      <c r="D39" s="54"/>
      <c r="E39" s="110"/>
      <c r="F39" s="105"/>
      <c r="G39" s="47"/>
      <c r="H39" s="47"/>
      <c r="I39" s="47"/>
      <c r="J39" s="45"/>
      <c r="K39" s="107"/>
      <c r="L39" s="107"/>
      <c r="M39" s="31"/>
      <c r="N39" s="31"/>
      <c r="O39" s="31"/>
      <c r="P39" s="31"/>
      <c r="Q39" s="107"/>
      <c r="R39" s="107"/>
      <c r="S39" s="38"/>
      <c r="T39" s="38"/>
      <c r="U39" s="38"/>
      <c r="V39" s="38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75">
      <c r="A40" s="16" t="s">
        <v>23</v>
      </c>
      <c r="B40" s="122"/>
      <c r="C40" s="16"/>
      <c r="D40" s="54"/>
      <c r="E40" s="110"/>
      <c r="F40" s="105"/>
      <c r="G40" s="47"/>
      <c r="H40" s="47"/>
      <c r="I40" s="47"/>
      <c r="J40" s="45"/>
      <c r="K40" s="107"/>
      <c r="L40" s="107"/>
      <c r="M40" s="31"/>
      <c r="N40" s="31"/>
      <c r="O40" s="31"/>
      <c r="P40" s="31"/>
      <c r="Q40" s="107"/>
      <c r="R40" s="107"/>
      <c r="S40" s="38"/>
      <c r="T40" s="38"/>
      <c r="U40" s="38"/>
      <c r="V40" s="38"/>
      <c r="W40" s="6"/>
      <c r="X40" s="6"/>
      <c r="Y40" s="6"/>
      <c r="Z40" s="6"/>
      <c r="AA40" s="6"/>
      <c r="AB40" s="6"/>
      <c r="AC40" s="6"/>
      <c r="AD40" s="6"/>
      <c r="AE40" s="6"/>
    </row>
    <row r="41" spans="1:31" ht="63.75">
      <c r="A41" s="16" t="s">
        <v>24</v>
      </c>
      <c r="B41" s="122"/>
      <c r="C41" s="16"/>
      <c r="D41" s="54"/>
      <c r="E41" s="110"/>
      <c r="F41" s="105"/>
      <c r="G41" s="47"/>
      <c r="H41" s="47"/>
      <c r="I41" s="47"/>
      <c r="J41" s="45"/>
      <c r="K41" s="107"/>
      <c r="L41" s="107"/>
      <c r="M41" s="31"/>
      <c r="N41" s="31"/>
      <c r="O41" s="31"/>
      <c r="P41" s="31"/>
      <c r="Q41" s="107"/>
      <c r="R41" s="107"/>
      <c r="S41" s="38"/>
      <c r="T41" s="38"/>
      <c r="U41" s="38"/>
      <c r="V41" s="38"/>
      <c r="W41" s="6"/>
      <c r="X41" s="6"/>
      <c r="Y41" s="6"/>
      <c r="Z41" s="6"/>
      <c r="AA41" s="6"/>
      <c r="AB41" s="6"/>
      <c r="AC41" s="6"/>
      <c r="AD41" s="6"/>
      <c r="AE41" s="6"/>
    </row>
    <row r="42" spans="1:31" ht="12.75">
      <c r="A42" s="9" t="s">
        <v>25</v>
      </c>
      <c r="B42" s="117">
        <v>212</v>
      </c>
      <c r="C42" s="9">
        <v>212</v>
      </c>
      <c r="D42" s="54">
        <v>100</v>
      </c>
      <c r="E42" s="125">
        <f>E43+E44+E45</f>
        <v>680</v>
      </c>
      <c r="F42" s="58">
        <f>F43+F44+F45</f>
        <v>348</v>
      </c>
      <c r="G42" s="48">
        <f>F42*100/E42</f>
        <v>51.1764705882353</v>
      </c>
      <c r="H42" s="48">
        <v>26</v>
      </c>
      <c r="I42" s="48">
        <v>26</v>
      </c>
      <c r="J42" s="45">
        <v>100</v>
      </c>
      <c r="K42" s="130">
        <f>K43+K44+K45</f>
        <v>117</v>
      </c>
      <c r="L42" s="130">
        <f>L43+L44+L45</f>
        <v>77</v>
      </c>
      <c r="M42" s="33">
        <f>L42*100/K42</f>
        <v>65.8119658119658</v>
      </c>
      <c r="N42" s="33">
        <v>6</v>
      </c>
      <c r="O42" s="33">
        <v>6</v>
      </c>
      <c r="P42" s="31">
        <v>100</v>
      </c>
      <c r="Q42" s="130">
        <f>Q43+Q44+Q45</f>
        <v>18</v>
      </c>
      <c r="R42" s="130">
        <f>R43+R44+R45</f>
        <v>14</v>
      </c>
      <c r="S42" s="38">
        <f>R42*100/Q42</f>
        <v>77.77777777777777</v>
      </c>
      <c r="T42" s="38"/>
      <c r="U42" s="38"/>
      <c r="V42" s="38"/>
      <c r="W42" s="6"/>
      <c r="X42" s="6"/>
      <c r="Y42" s="6"/>
      <c r="Z42" s="6"/>
      <c r="AA42" s="6"/>
      <c r="AB42" s="6"/>
      <c r="AC42" s="6"/>
      <c r="AD42" s="6"/>
      <c r="AE42" s="6"/>
    </row>
    <row r="43" spans="1:31" ht="38.25">
      <c r="A43" s="21" t="s">
        <v>26</v>
      </c>
      <c r="B43" s="119">
        <v>102</v>
      </c>
      <c r="C43" s="21">
        <v>102</v>
      </c>
      <c r="D43" s="54">
        <f t="shared" si="2"/>
        <v>100</v>
      </c>
      <c r="E43" s="5">
        <v>102</v>
      </c>
      <c r="F43" s="14">
        <v>64</v>
      </c>
      <c r="G43" s="47">
        <f>F43*100/E43</f>
        <v>62.745098039215684</v>
      </c>
      <c r="H43" s="47">
        <v>13</v>
      </c>
      <c r="I43" s="47">
        <v>13</v>
      </c>
      <c r="J43" s="45">
        <f t="shared" si="3"/>
        <v>100</v>
      </c>
      <c r="K43" s="127">
        <v>13</v>
      </c>
      <c r="L43" s="127">
        <v>11</v>
      </c>
      <c r="M43" s="31">
        <f>L43*100/K43</f>
        <v>84.61538461538461</v>
      </c>
      <c r="N43" s="31">
        <v>6</v>
      </c>
      <c r="O43" s="31">
        <v>6</v>
      </c>
      <c r="P43" s="56">
        <v>100</v>
      </c>
      <c r="Q43" s="127">
        <v>6</v>
      </c>
      <c r="R43" s="127">
        <v>4</v>
      </c>
      <c r="S43" s="38">
        <f>R43*100/Q43</f>
        <v>66.66666666666667</v>
      </c>
      <c r="T43" s="38"/>
      <c r="U43" s="38"/>
      <c r="V43" s="38"/>
      <c r="W43" s="6"/>
      <c r="X43" s="6"/>
      <c r="Y43" s="6"/>
      <c r="Z43" s="6"/>
      <c r="AA43" s="6"/>
      <c r="AB43" s="6"/>
      <c r="AC43" s="6"/>
      <c r="AD43" s="6"/>
      <c r="AE43" s="6"/>
    </row>
    <row r="44" spans="1:31" ht="38.25">
      <c r="A44" s="13" t="s">
        <v>27</v>
      </c>
      <c r="B44" s="23">
        <v>77</v>
      </c>
      <c r="C44" s="13">
        <v>77</v>
      </c>
      <c r="D44" s="54">
        <f t="shared" si="2"/>
        <v>100</v>
      </c>
      <c r="E44" s="5">
        <v>154</v>
      </c>
      <c r="F44" s="14">
        <v>77</v>
      </c>
      <c r="G44" s="47">
        <f>F44*100/E44</f>
        <v>50</v>
      </c>
      <c r="H44" s="47">
        <v>26</v>
      </c>
      <c r="I44" s="47">
        <v>26</v>
      </c>
      <c r="J44" s="45">
        <f t="shared" si="3"/>
        <v>100</v>
      </c>
      <c r="K44" s="127">
        <v>52</v>
      </c>
      <c r="L44" s="127">
        <v>27</v>
      </c>
      <c r="M44" s="31">
        <f>L44*100/K44</f>
        <v>51.92307692307692</v>
      </c>
      <c r="N44" s="31"/>
      <c r="O44" s="31"/>
      <c r="P44" s="31"/>
      <c r="Q44" s="127"/>
      <c r="R44" s="127"/>
      <c r="S44" s="38"/>
      <c r="T44" s="38"/>
      <c r="U44" s="38"/>
      <c r="V44" s="38"/>
      <c r="W44" s="6"/>
      <c r="X44" s="6"/>
      <c r="Y44" s="6"/>
      <c r="Z44" s="6"/>
      <c r="AA44" s="6"/>
      <c r="AB44" s="6"/>
      <c r="AC44" s="6"/>
      <c r="AD44" s="6"/>
      <c r="AE44" s="6"/>
    </row>
    <row r="45" spans="1:31" ht="38.25">
      <c r="A45" s="21" t="s">
        <v>28</v>
      </c>
      <c r="B45" s="119">
        <v>212</v>
      </c>
      <c r="C45" s="21">
        <v>212</v>
      </c>
      <c r="D45" s="54">
        <f t="shared" si="2"/>
        <v>100</v>
      </c>
      <c r="E45" s="5">
        <v>424</v>
      </c>
      <c r="F45" s="14">
        <v>207</v>
      </c>
      <c r="G45" s="47">
        <f>F45*100/E45</f>
        <v>48.820754716981135</v>
      </c>
      <c r="H45" s="47">
        <v>26</v>
      </c>
      <c r="I45" s="47">
        <v>26</v>
      </c>
      <c r="J45" s="45">
        <f t="shared" si="3"/>
        <v>100</v>
      </c>
      <c r="K45" s="127">
        <v>52</v>
      </c>
      <c r="L45" s="127">
        <v>39</v>
      </c>
      <c r="M45" s="31">
        <f>L45*100/K45</f>
        <v>75</v>
      </c>
      <c r="N45" s="31">
        <v>6</v>
      </c>
      <c r="O45" s="31">
        <v>6</v>
      </c>
      <c r="P45" s="31">
        <f>O43*100/N43</f>
        <v>100</v>
      </c>
      <c r="Q45" s="127">
        <v>12</v>
      </c>
      <c r="R45" s="127">
        <v>10</v>
      </c>
      <c r="S45" s="38">
        <f>R45*100/Q45</f>
        <v>83.33333333333333</v>
      </c>
      <c r="T45" s="38"/>
      <c r="U45" s="38"/>
      <c r="V45" s="38"/>
      <c r="W45" s="6"/>
      <c r="X45" s="6"/>
      <c r="Y45" s="6"/>
      <c r="Z45" s="6"/>
      <c r="AA45" s="6"/>
      <c r="AB45" s="6"/>
      <c r="AC45" s="6"/>
      <c r="AD45" s="6"/>
      <c r="AE45" s="6"/>
    </row>
    <row r="46" spans="1:31" ht="63.75">
      <c r="A46" s="9" t="s">
        <v>29</v>
      </c>
      <c r="B46" s="117">
        <v>50</v>
      </c>
      <c r="C46" s="9">
        <v>50</v>
      </c>
      <c r="D46" s="54">
        <v>100</v>
      </c>
      <c r="E46" s="125">
        <f>E47+E48+E49+E50</f>
        <v>600</v>
      </c>
      <c r="F46" s="58">
        <f>F50</f>
        <v>283</v>
      </c>
      <c r="G46" s="48">
        <f>F46*100/E46</f>
        <v>47.166666666666664</v>
      </c>
      <c r="H46" s="48"/>
      <c r="I46" s="48"/>
      <c r="J46" s="45"/>
      <c r="K46" s="32"/>
      <c r="L46" s="32"/>
      <c r="M46" s="33"/>
      <c r="N46" s="33"/>
      <c r="O46" s="33"/>
      <c r="P46" s="31"/>
      <c r="Q46" s="32"/>
      <c r="R46" s="32"/>
      <c r="S46" s="39"/>
      <c r="T46" s="39"/>
      <c r="U46" s="39"/>
      <c r="V46" s="39"/>
      <c r="W46" s="8"/>
      <c r="X46" s="8"/>
      <c r="Y46" s="6"/>
      <c r="Z46" s="6"/>
      <c r="AA46" s="6"/>
      <c r="AB46" s="6"/>
      <c r="AC46" s="6"/>
      <c r="AD46" s="6"/>
      <c r="AE46" s="6"/>
    </row>
    <row r="47" spans="1:31" ht="38.25">
      <c r="A47" s="16" t="s">
        <v>30</v>
      </c>
      <c r="B47" s="113"/>
      <c r="C47" s="16"/>
      <c r="D47" s="54"/>
      <c r="E47" s="5"/>
      <c r="F47" s="14"/>
      <c r="G47" s="47"/>
      <c r="H47" s="47"/>
      <c r="I47" s="47"/>
      <c r="J47" s="45"/>
      <c r="K47" s="30"/>
      <c r="L47" s="30"/>
      <c r="M47" s="31"/>
      <c r="N47" s="31"/>
      <c r="O47" s="31"/>
      <c r="P47" s="31"/>
      <c r="Q47" s="30"/>
      <c r="R47" s="30"/>
      <c r="S47" s="38"/>
      <c r="T47" s="38"/>
      <c r="U47" s="38"/>
      <c r="V47" s="38"/>
      <c r="W47" s="6"/>
      <c r="X47" s="6"/>
      <c r="Y47" s="6"/>
      <c r="Z47" s="6"/>
      <c r="AA47" s="6"/>
      <c r="AB47" s="6"/>
      <c r="AC47" s="6"/>
      <c r="AD47" s="6"/>
      <c r="AE47" s="6"/>
    </row>
    <row r="48" spans="1:31" ht="38.25">
      <c r="A48" s="16" t="s">
        <v>31</v>
      </c>
      <c r="B48" s="113"/>
      <c r="C48" s="16"/>
      <c r="D48" s="54"/>
      <c r="E48" s="5"/>
      <c r="F48" s="14"/>
      <c r="G48" s="47"/>
      <c r="H48" s="47"/>
      <c r="I48" s="47"/>
      <c r="J48" s="45"/>
      <c r="K48" s="30"/>
      <c r="L48" s="30"/>
      <c r="M48" s="31"/>
      <c r="N48" s="31"/>
      <c r="O48" s="31"/>
      <c r="P48" s="31"/>
      <c r="Q48" s="30"/>
      <c r="R48" s="30"/>
      <c r="S48" s="38"/>
      <c r="T48" s="38"/>
      <c r="U48" s="38"/>
      <c r="V48" s="38"/>
      <c r="W48" s="6"/>
      <c r="X48" s="6"/>
      <c r="Y48" s="6"/>
      <c r="Z48" s="6"/>
      <c r="AA48" s="6"/>
      <c r="AB48" s="6"/>
      <c r="AC48" s="6"/>
      <c r="AD48" s="6"/>
      <c r="AE48" s="6"/>
    </row>
    <row r="49" spans="1:31" ht="25.5">
      <c r="A49" s="16" t="s">
        <v>32</v>
      </c>
      <c r="B49" s="113"/>
      <c r="C49" s="16"/>
      <c r="D49" s="54"/>
      <c r="E49" s="5"/>
      <c r="F49" s="14"/>
      <c r="G49" s="47"/>
      <c r="H49" s="47"/>
      <c r="I49" s="47"/>
      <c r="J49" s="45"/>
      <c r="K49" s="30"/>
      <c r="L49" s="30"/>
      <c r="M49" s="31"/>
      <c r="N49" s="31"/>
      <c r="O49" s="31"/>
      <c r="P49" s="31"/>
      <c r="Q49" s="30"/>
      <c r="R49" s="30"/>
      <c r="S49" s="38"/>
      <c r="T49" s="38"/>
      <c r="U49" s="38"/>
      <c r="V49" s="38"/>
      <c r="W49" s="6"/>
      <c r="X49" s="6"/>
      <c r="Y49" s="6"/>
      <c r="Z49" s="6"/>
      <c r="AA49" s="6"/>
      <c r="AB49" s="6"/>
      <c r="AC49" s="6"/>
      <c r="AD49" s="6"/>
      <c r="AE49" s="6"/>
    </row>
    <row r="50" spans="1:31" ht="25.5">
      <c r="A50" s="16" t="s">
        <v>33</v>
      </c>
      <c r="B50" s="113">
        <v>50</v>
      </c>
      <c r="C50" s="16">
        <v>50</v>
      </c>
      <c r="D50" s="54">
        <f t="shared" si="2"/>
        <v>100</v>
      </c>
      <c r="E50" s="5">
        <v>600</v>
      </c>
      <c r="F50" s="14">
        <v>283</v>
      </c>
      <c r="G50" s="47">
        <f>F50*100/E50</f>
        <v>47.166666666666664</v>
      </c>
      <c r="H50" s="47"/>
      <c r="I50" s="47"/>
      <c r="J50" s="45"/>
      <c r="K50" s="30"/>
      <c r="L50" s="30"/>
      <c r="M50" s="31"/>
      <c r="N50" s="31"/>
      <c r="O50" s="31"/>
      <c r="P50" s="31"/>
      <c r="Q50" s="30"/>
      <c r="R50" s="30"/>
      <c r="S50" s="38"/>
      <c r="T50" s="38"/>
      <c r="U50" s="38"/>
      <c r="V50" s="38"/>
      <c r="W50" s="6"/>
      <c r="X50" s="6"/>
      <c r="Y50" s="6"/>
      <c r="Z50" s="6"/>
      <c r="AA50" s="6"/>
      <c r="AB50" s="6"/>
      <c r="AC50" s="6"/>
      <c r="AD50" s="6"/>
      <c r="AE50" s="6"/>
    </row>
    <row r="51" spans="1:31" ht="12.75">
      <c r="A51" s="24" t="s">
        <v>34</v>
      </c>
      <c r="B51" s="124"/>
      <c r="C51" s="24"/>
      <c r="D51" s="54"/>
      <c r="E51" s="25"/>
      <c r="F51" s="26"/>
      <c r="G51" s="50"/>
      <c r="H51" s="50"/>
      <c r="I51" s="50"/>
      <c r="J51" s="45"/>
      <c r="K51" s="30"/>
      <c r="L51" s="30"/>
      <c r="M51" s="31"/>
      <c r="N51" s="31"/>
      <c r="O51" s="31"/>
      <c r="P51" s="31"/>
      <c r="Q51" s="30"/>
      <c r="R51" s="30"/>
      <c r="S51" s="38"/>
      <c r="T51" s="38"/>
      <c r="U51" s="38"/>
      <c r="V51" s="38"/>
      <c r="W51" s="6"/>
      <c r="X51" s="6"/>
      <c r="Y51" s="6"/>
      <c r="Z51" s="6"/>
      <c r="AA51" s="6"/>
      <c r="AB51" s="6"/>
      <c r="AC51" s="8">
        <v>375</v>
      </c>
      <c r="AD51" s="8">
        <v>200</v>
      </c>
      <c r="AE51" s="39">
        <f>AD51*100/AC51</f>
        <v>53.333333333333336</v>
      </c>
    </row>
    <row r="52" spans="1:31" ht="25.5">
      <c r="A52" s="13" t="s">
        <v>35</v>
      </c>
      <c r="B52" s="121"/>
      <c r="C52" s="13"/>
      <c r="D52" s="54"/>
      <c r="E52" s="25"/>
      <c r="F52" s="26"/>
      <c r="G52" s="50"/>
      <c r="H52" s="50"/>
      <c r="I52" s="50"/>
      <c r="J52" s="45"/>
      <c r="K52" s="30"/>
      <c r="L52" s="30"/>
      <c r="M52" s="31"/>
      <c r="N52" s="31"/>
      <c r="O52" s="31"/>
      <c r="P52" s="31"/>
      <c r="Q52" s="30"/>
      <c r="R52" s="30"/>
      <c r="S52" s="38"/>
      <c r="T52" s="38"/>
      <c r="U52" s="38"/>
      <c r="V52" s="38"/>
      <c r="W52" s="6"/>
      <c r="X52" s="6"/>
      <c r="Y52" s="6"/>
      <c r="Z52" s="6">
        <v>26</v>
      </c>
      <c r="AA52" s="6">
        <v>13</v>
      </c>
      <c r="AB52" s="38">
        <f>AA52*100/Z52</f>
        <v>50</v>
      </c>
      <c r="AC52" s="6">
        <v>342</v>
      </c>
      <c r="AD52" s="6">
        <v>182</v>
      </c>
      <c r="AE52" s="38">
        <f>AD52*100/AC52</f>
        <v>53.21637426900585</v>
      </c>
    </row>
    <row r="53" spans="1:31" ht="38.25">
      <c r="A53" s="13" t="s">
        <v>36</v>
      </c>
      <c r="B53" s="121"/>
      <c r="C53" s="13"/>
      <c r="D53" s="54"/>
      <c r="E53" s="25"/>
      <c r="F53" s="26"/>
      <c r="G53" s="50"/>
      <c r="H53" s="50"/>
      <c r="I53" s="50"/>
      <c r="J53" s="45"/>
      <c r="K53" s="30"/>
      <c r="L53" s="30"/>
      <c r="M53" s="31"/>
      <c r="N53" s="31"/>
      <c r="O53" s="31"/>
      <c r="P53" s="31"/>
      <c r="Q53" s="30"/>
      <c r="R53" s="30"/>
      <c r="S53" s="38"/>
      <c r="T53" s="38"/>
      <c r="U53" s="38"/>
      <c r="V53" s="38"/>
      <c r="W53" s="6"/>
      <c r="X53" s="6"/>
      <c r="Y53" s="6"/>
      <c r="Z53" s="6">
        <v>26</v>
      </c>
      <c r="AA53" s="6">
        <v>13</v>
      </c>
      <c r="AB53" s="38">
        <f>AA53*100/Z53</f>
        <v>50</v>
      </c>
      <c r="AC53" s="6">
        <v>33</v>
      </c>
      <c r="AD53" s="6">
        <v>18</v>
      </c>
      <c r="AE53" s="38">
        <f>AD53*100/AC53</f>
        <v>54.54545454545455</v>
      </c>
    </row>
    <row r="54" spans="1:31" ht="25.5">
      <c r="A54" s="13" t="s">
        <v>37</v>
      </c>
      <c r="B54" s="121"/>
      <c r="C54" s="13"/>
      <c r="D54" s="54"/>
      <c r="E54" s="25"/>
      <c r="F54" s="26"/>
      <c r="G54" s="50"/>
      <c r="H54" s="50"/>
      <c r="I54" s="50"/>
      <c r="J54" s="45"/>
      <c r="K54" s="30"/>
      <c r="L54" s="30"/>
      <c r="M54" s="31"/>
      <c r="N54" s="31"/>
      <c r="O54" s="31"/>
      <c r="P54" s="31"/>
      <c r="Q54" s="30"/>
      <c r="R54" s="30"/>
      <c r="S54" s="38"/>
      <c r="T54" s="38"/>
      <c r="U54" s="38"/>
      <c r="V54" s="38"/>
      <c r="W54" s="6"/>
      <c r="X54" s="6"/>
      <c r="Y54" s="6"/>
      <c r="Z54" s="6"/>
      <c r="AA54" s="6"/>
      <c r="AB54" s="6"/>
      <c r="AC54" s="6"/>
      <c r="AD54" s="6"/>
      <c r="AE54" s="6"/>
    </row>
    <row r="55" spans="1:31" ht="51">
      <c r="A55" s="13" t="s">
        <v>38</v>
      </c>
      <c r="B55" s="13"/>
      <c r="C55" s="13"/>
      <c r="D55" s="54"/>
      <c r="E55" s="25"/>
      <c r="F55" s="26"/>
      <c r="G55" s="50"/>
      <c r="H55" s="50"/>
      <c r="I55" s="50"/>
      <c r="J55" s="45"/>
      <c r="K55" s="30"/>
      <c r="L55" s="30"/>
      <c r="M55" s="31"/>
      <c r="N55" s="31"/>
      <c r="O55" s="31"/>
      <c r="P55" s="31"/>
      <c r="Q55" s="30"/>
      <c r="R55" s="30"/>
      <c r="S55" s="38"/>
      <c r="T55" s="38"/>
      <c r="U55" s="38"/>
      <c r="V55" s="38"/>
      <c r="W55" s="6"/>
      <c r="X55" s="6"/>
      <c r="Y55" s="6"/>
      <c r="Z55" s="6"/>
      <c r="AA55" s="6"/>
      <c r="AB55" s="6"/>
      <c r="AC55" s="6"/>
      <c r="AD55" s="6"/>
      <c r="AE55" s="6"/>
    </row>
    <row r="56" spans="1:31" ht="51">
      <c r="A56" s="15" t="s">
        <v>39</v>
      </c>
      <c r="B56" s="15"/>
      <c r="C56" s="15"/>
      <c r="D56" s="54"/>
      <c r="E56" s="27"/>
      <c r="F56" s="28"/>
      <c r="G56" s="51"/>
      <c r="H56" s="51"/>
      <c r="I56" s="51"/>
      <c r="J56" s="45"/>
      <c r="K56" s="35"/>
      <c r="L56" s="35"/>
      <c r="M56" s="36"/>
      <c r="N56" s="36"/>
      <c r="O56" s="36"/>
      <c r="P56" s="31"/>
      <c r="Q56" s="35"/>
      <c r="R56" s="35"/>
      <c r="S56" s="38"/>
      <c r="T56" s="38"/>
      <c r="U56" s="38"/>
      <c r="V56" s="38"/>
      <c r="W56" s="6"/>
      <c r="X56" s="6"/>
      <c r="Y56" s="6"/>
      <c r="Z56" s="6"/>
      <c r="AA56" s="6"/>
      <c r="AB56" s="6"/>
      <c r="AC56" s="6"/>
      <c r="AD56" s="6"/>
      <c r="AE56" s="6"/>
    </row>
  </sheetData>
  <sheetProtection selectLockedCells="1" selectUnlockedCells="1"/>
  <mergeCells count="20">
    <mergeCell ref="Z5:AE5"/>
    <mergeCell ref="A2:AH2"/>
    <mergeCell ref="A3:E3"/>
    <mergeCell ref="A1:Y1"/>
    <mergeCell ref="Z6:AB6"/>
    <mergeCell ref="AC6:AE6"/>
    <mergeCell ref="B4:AE4"/>
    <mergeCell ref="A4:A8"/>
    <mergeCell ref="B5:G5"/>
    <mergeCell ref="B6:D6"/>
    <mergeCell ref="E6:G6"/>
    <mergeCell ref="K6:M6"/>
    <mergeCell ref="Q6:S6"/>
    <mergeCell ref="W6:Y6"/>
    <mergeCell ref="H6:J6"/>
    <mergeCell ref="N5:S5"/>
    <mergeCell ref="N6:P6"/>
    <mergeCell ref="T5:Y5"/>
    <mergeCell ref="T6:V6"/>
    <mergeCell ref="H5:M5"/>
  </mergeCells>
  <printOptions/>
  <pageMargins left="0.31496062992125984" right="0.31496062992125984" top="0.7480314960629921" bottom="0.7480314960629921" header="0.5118110236220472" footer="0.5118110236220472"/>
  <pageSetup fitToHeight="2" horizontalDpi="300" verticalDpi="300" orientation="landscape" paperSize="9" scale="38" r:id="rId1"/>
  <rowBreaks count="1" manualBreakCount="1">
    <brk id="3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Виктория</cp:lastModifiedBy>
  <cp:lastPrinted>2019-07-03T09:48:58Z</cp:lastPrinted>
  <dcterms:created xsi:type="dcterms:W3CDTF">2017-04-10T15:07:17Z</dcterms:created>
  <dcterms:modified xsi:type="dcterms:W3CDTF">2019-07-03T14:08:33Z</dcterms:modified>
  <cp:category/>
  <cp:version/>
  <cp:contentType/>
  <cp:contentStatus/>
</cp:coreProperties>
</file>